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filterPrivacy="1" defaultThemeVersion="124226"/>
  <xr:revisionPtr revIDLastSave="0" documentId="13_ncr:1_{4FDC8DBF-759B-4D8D-93BF-FCBD9B856DE5}" xr6:coauthVersionLast="47" xr6:coauthVersionMax="47" xr10:uidLastSave="{00000000-0000-0000-0000-000000000000}"/>
  <bookViews>
    <workbookView xWindow="-27675" yWindow="1125" windowWidth="21405" windowHeight="11295" activeTab="2" xr2:uid="{00000000-000D-0000-FFFF-FFFF00000000}"/>
  </bookViews>
  <sheets>
    <sheet name="ANNO 2021" sheetId="4" r:id="rId1"/>
    <sheet name="ANNO 2022" sheetId="6" r:id="rId2"/>
    <sheet name="ANNO 2023" sheetId="5" r:id="rId3"/>
  </sheets>
  <definedNames>
    <definedName name="_xlnm._FilterDatabase" localSheetId="0" hidden="1">'ANNO 2021'!$A$15:$N$47</definedName>
    <definedName name="_xlnm._FilterDatabase" localSheetId="1" hidden="1">'ANNO 2022'!$A$14:$N$46</definedName>
    <definedName name="_xlnm._FilterDatabase" localSheetId="2" hidden="1">'ANNO 2023'!$A$13:$N$77</definedName>
  </definedNames>
  <calcPr calcId="191029"/>
</workbook>
</file>

<file path=xl/calcChain.xml><?xml version="1.0" encoding="utf-8"?>
<calcChain xmlns="http://schemas.openxmlformats.org/spreadsheetml/2006/main">
  <c r="N37" i="5" l="1"/>
  <c r="N15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14" i="5"/>
  <c r="M14" i="5"/>
  <c r="M51" i="6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14" i="5"/>
  <c r="M48" i="6"/>
  <c r="I57" i="5"/>
  <c r="I65" i="5"/>
  <c r="M65" i="5" s="1"/>
  <c r="M56" i="5"/>
  <c r="M30" i="5"/>
  <c r="M75" i="5"/>
  <c r="I71" i="5"/>
  <c r="M71" i="5" s="1"/>
  <c r="I47" i="5"/>
  <c r="M47" i="5" s="1"/>
  <c r="I41" i="5"/>
  <c r="M41" i="5" s="1"/>
  <c r="I33" i="5"/>
  <c r="I29" i="5"/>
  <c r="M29" i="5" s="1"/>
  <c r="I27" i="5"/>
  <c r="M27" i="5" s="1"/>
  <c r="I51" i="5"/>
  <c r="M51" i="5" s="1"/>
  <c r="M55" i="5"/>
  <c r="M58" i="5"/>
  <c r="M64" i="5"/>
  <c r="M17" i="5"/>
  <c r="M35" i="5"/>
  <c r="M34" i="5"/>
  <c r="M76" i="5"/>
  <c r="M72" i="5"/>
  <c r="M46" i="5"/>
  <c r="M42" i="5"/>
  <c r="M28" i="5"/>
  <c r="M69" i="5"/>
  <c r="M68" i="5"/>
  <c r="M70" i="5"/>
  <c r="M23" i="5"/>
  <c r="M49" i="5"/>
  <c r="M36" i="5"/>
  <c r="M73" i="5"/>
  <c r="M59" i="5"/>
  <c r="M52" i="5"/>
  <c r="M45" i="5"/>
  <c r="M26" i="5"/>
  <c r="M19" i="5"/>
  <c r="H46" i="6"/>
  <c r="G46" i="6"/>
  <c r="M50" i="6" s="1"/>
  <c r="M45" i="6"/>
  <c r="M44" i="6"/>
  <c r="M49" i="6" s="1"/>
  <c r="D33" i="6"/>
  <c r="E26" i="6"/>
  <c r="D24" i="6"/>
  <c r="D35" i="6" s="1"/>
  <c r="F22" i="6"/>
  <c r="F24" i="6" s="1"/>
  <c r="F35" i="6" s="1"/>
  <c r="A16" i="6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N80" i="5" l="1"/>
  <c r="N77" i="5"/>
  <c r="N79" i="5" s="1"/>
  <c r="F33" i="6"/>
  <c r="M46" i="6"/>
  <c r="A15" i="5" l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H77" i="5"/>
  <c r="N81" i="5" s="1"/>
  <c r="N82" i="5" s="1"/>
  <c r="G77" i="5"/>
  <c r="M34" i="4"/>
  <c r="H47" i="4"/>
  <c r="M51" i="4" s="1"/>
  <c r="M22" i="4"/>
  <c r="M50" i="4" s="1"/>
  <c r="M52" i="4" s="1"/>
  <c r="M31" i="4"/>
  <c r="M39" i="4"/>
  <c r="M43" i="4"/>
  <c r="M46" i="4"/>
  <c r="M47" i="4" l="1"/>
  <c r="M49" i="4" s="1"/>
</calcChain>
</file>

<file path=xl/sharedStrings.xml><?xml version="1.0" encoding="utf-8"?>
<sst xmlns="http://schemas.openxmlformats.org/spreadsheetml/2006/main" count="640" uniqueCount="166">
  <si>
    <t>in aggiunta alla registrazione nel libro giornale)</t>
  </si>
  <si>
    <t>N. progr.</t>
  </si>
  <si>
    <t>di registr.</t>
  </si>
  <si>
    <t>N. prot.</t>
  </si>
  <si>
    <t>entrata</t>
  </si>
  <si>
    <t>N. della</t>
  </si>
  <si>
    <t>fattura</t>
  </si>
  <si>
    <t>Data della</t>
  </si>
  <si>
    <t>Nome</t>
  </si>
  <si>
    <t>creditore</t>
  </si>
  <si>
    <t>Codice</t>
  </si>
  <si>
    <t>fiscale</t>
  </si>
  <si>
    <t>Oggetto della</t>
  </si>
  <si>
    <t>fornitura</t>
  </si>
  <si>
    <t>Importo</t>
  </si>
  <si>
    <t>totale</t>
  </si>
  <si>
    <t>- contabilità ordinaria non finanziaria -</t>
  </si>
  <si>
    <t>CIG</t>
  </si>
  <si>
    <t>Data di</t>
  </si>
  <si>
    <t>Rilevante</t>
  </si>
  <si>
    <t>IVA</t>
  </si>
  <si>
    <t>si, soggetta</t>
  </si>
  <si>
    <t>Scadenza pag.</t>
  </si>
  <si>
    <t>30 gg, max 60</t>
  </si>
  <si>
    <t>data</t>
  </si>
  <si>
    <t>pagamento</t>
  </si>
  <si>
    <t>giorni</t>
  </si>
  <si>
    <t>Via Carlo Barabino, 19/1</t>
  </si>
  <si>
    <t>16129 GENOVA</t>
  </si>
  <si>
    <t>Codice fiscale:  95099300105</t>
  </si>
  <si>
    <t>Partita iva: no</t>
  </si>
  <si>
    <t>(parte integrante del sistema informativo contabile</t>
  </si>
  <si>
    <t>02517580920</t>
  </si>
  <si>
    <t>01879020517</t>
  </si>
  <si>
    <t>energia elettrica</t>
  </si>
  <si>
    <t>RBNSLV78S52D704S</t>
  </si>
  <si>
    <t>01616020994</t>
  </si>
  <si>
    <t>A- importi pagati</t>
  </si>
  <si>
    <t>B- importi pagati x gg</t>
  </si>
  <si>
    <t>Indicatore tempestività pag.</t>
  </si>
  <si>
    <t>Tempi medi in gg (n. gg/n. ft)</t>
  </si>
  <si>
    <t>pagamento*</t>
  </si>
  <si>
    <t>(* indicati 1 se pag. alla scadenza o ante)</t>
  </si>
  <si>
    <t>RIGHE AGGIUNTE PER CALCOLO ANNUALE</t>
  </si>
  <si>
    <t>INDICATORE TEMPESTIVITA' PAGAMENTI</t>
  </si>
  <si>
    <t>03855190108</t>
  </si>
  <si>
    <t>ENEL ENERGIA SPA</t>
  </si>
  <si>
    <t>06655971007</t>
  </si>
  <si>
    <t>WIND TRE SPA</t>
  </si>
  <si>
    <t>MIPS INFORMATICA SPA</t>
  </si>
  <si>
    <t>03311300101</t>
  </si>
  <si>
    <t>02371220993</t>
  </si>
  <si>
    <t>GRUPPO CGS SRL</t>
  </si>
  <si>
    <t>telefonia</t>
  </si>
  <si>
    <t>attrezzatura ufficio</t>
  </si>
  <si>
    <t>cancelleria</t>
  </si>
  <si>
    <t>REGISTRO UNICO DELLE FATTURE 2021</t>
  </si>
  <si>
    <t>FE000081</t>
  </si>
  <si>
    <t>LO SCAGNO SAS</t>
  </si>
  <si>
    <t>02903780100</t>
  </si>
  <si>
    <t>21E0000071</t>
  </si>
  <si>
    <t>ARUBA PEC</t>
  </si>
  <si>
    <t>A21PAS0000025</t>
  </si>
  <si>
    <t>corrispondenza</t>
  </si>
  <si>
    <t>1/PA</t>
  </si>
  <si>
    <t>SILVIA RUBINI</t>
  </si>
  <si>
    <t>assistenza web</t>
  </si>
  <si>
    <t>21E0000817</t>
  </si>
  <si>
    <t>ENEL SPA</t>
  </si>
  <si>
    <t>004110199766</t>
  </si>
  <si>
    <t>STUDIO TIERRE</t>
  </si>
  <si>
    <t>consulenza commerc.</t>
  </si>
  <si>
    <t>57/001</t>
  </si>
  <si>
    <t>MIPS INFORMATICA</t>
  </si>
  <si>
    <t>217 A</t>
  </si>
  <si>
    <t>KOINE' SRL</t>
  </si>
  <si>
    <t>servizi pagopa</t>
  </si>
  <si>
    <t>21E0000003164</t>
  </si>
  <si>
    <t>25/2021</t>
  </si>
  <si>
    <t>21E0000039423942</t>
  </si>
  <si>
    <t>4137903672</t>
  </si>
  <si>
    <t>EVER CLEAN</t>
  </si>
  <si>
    <t>pulizia uffici</t>
  </si>
  <si>
    <t>03311300102</t>
  </si>
  <si>
    <t>protocollo</t>
  </si>
  <si>
    <t>ORDINE DELLA PROFESSIONE DI OSTETRICA</t>
  </si>
  <si>
    <t>INTERPROVINCIALE DI GENOVA E LA SPEZIA</t>
  </si>
  <si>
    <t>B = beni; altri=servizi</t>
  </si>
  <si>
    <t xml:space="preserve">N. </t>
  </si>
  <si>
    <t>progr.</t>
  </si>
  <si>
    <t>000437</t>
  </si>
  <si>
    <t>sw antivirus</t>
  </si>
  <si>
    <t>TIM SPA</t>
  </si>
  <si>
    <t>00488410010</t>
  </si>
  <si>
    <t>ARUBA PEC SPA</t>
  </si>
  <si>
    <t>plafond rinnovi pec</t>
  </si>
  <si>
    <t>DR GUIDO GAZZOLA</t>
  </si>
  <si>
    <t>GZZGDU70E14I225E</t>
  </si>
  <si>
    <t>CORTINA SRL</t>
  </si>
  <si>
    <t>01820171009</t>
  </si>
  <si>
    <t>Da pagare</t>
  </si>
  <si>
    <t>iva split, rit.</t>
  </si>
  <si>
    <t>REGISTRO UNICO DELLE FATTURE 2023</t>
  </si>
  <si>
    <t>8G00015282</t>
  </si>
  <si>
    <t>TECSIS</t>
  </si>
  <si>
    <t>03719260287</t>
  </si>
  <si>
    <t>fornitura software</t>
  </si>
  <si>
    <t>hotel</t>
  </si>
  <si>
    <t>8G00062042</t>
  </si>
  <si>
    <t>AUTOT LANFRANCONI</t>
  </si>
  <si>
    <t>TRASLOCO</t>
  </si>
  <si>
    <t>G GALLERY SRL</t>
  </si>
  <si>
    <t>02663950984</t>
  </si>
  <si>
    <t>PREST SERVIZI</t>
  </si>
  <si>
    <t>B PER BANCA SPA</t>
  </si>
  <si>
    <t>SERVIZI BANCA</t>
  </si>
  <si>
    <t>IL VIA VAI SRL</t>
  </si>
  <si>
    <t>ANTOLA SAS</t>
  </si>
  <si>
    <t>213/1-23940</t>
  </si>
  <si>
    <t>RISTORANTE</t>
  </si>
  <si>
    <t>8G00122154</t>
  </si>
  <si>
    <t>CANCELLERIA</t>
  </si>
  <si>
    <t>IKEA</t>
  </si>
  <si>
    <t>ARREDO</t>
  </si>
  <si>
    <t>IDEALCLEAN SAS</t>
  </si>
  <si>
    <t>02664320997</t>
  </si>
  <si>
    <t>01398030997</t>
  </si>
  <si>
    <t>DEMARCHI RENZO</t>
  </si>
  <si>
    <t>8G00175039</t>
  </si>
  <si>
    <t>02127120992</t>
  </si>
  <si>
    <t>8G00228488</t>
  </si>
  <si>
    <t>SIAMONOI SAS</t>
  </si>
  <si>
    <t>01442030993</t>
  </si>
  <si>
    <t>8G00280289</t>
  </si>
  <si>
    <t>HOTEL VERONA SRL</t>
  </si>
  <si>
    <t>06354891001</t>
  </si>
  <si>
    <t>SOGGIORNO</t>
  </si>
  <si>
    <t>BASILICA HOTEL</t>
  </si>
  <si>
    <t>16946491004</t>
  </si>
  <si>
    <t>REGISTRO UNICO DELLE FATTURE 2022</t>
  </si>
  <si>
    <t>8G00007415</t>
  </si>
  <si>
    <t>22E0000000075.</t>
  </si>
  <si>
    <t>B-cancelleria</t>
  </si>
  <si>
    <t>assistenza inform.</t>
  </si>
  <si>
    <t>004198225177</t>
  </si>
  <si>
    <t>A22PAS0000864.</t>
  </si>
  <si>
    <t>8G00088050.</t>
  </si>
  <si>
    <t>175/A</t>
  </si>
  <si>
    <t>Presidente Revisori</t>
  </si>
  <si>
    <t>004220277703.</t>
  </si>
  <si>
    <t>8G00036670.</t>
  </si>
  <si>
    <t>002342.</t>
  </si>
  <si>
    <t>004231789508.</t>
  </si>
  <si>
    <t>8G000140099.</t>
  </si>
  <si>
    <t>004250265406.</t>
  </si>
  <si>
    <t>8G00193681.</t>
  </si>
  <si>
    <t>M184</t>
  </si>
  <si>
    <t>ZENIT SRL</t>
  </si>
  <si>
    <t>12301770017</t>
  </si>
  <si>
    <t>HOTEL</t>
  </si>
  <si>
    <t>8G00252073.</t>
  </si>
  <si>
    <t>004282365671.</t>
  </si>
  <si>
    <t>Piazza Manin 2 B r  16122 GENOVA</t>
  </si>
  <si>
    <t>30gg</t>
  </si>
  <si>
    <t>(* indicati 0 se pag. alla scadenza o ante)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</si>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</sst>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333333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3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quotePrefix="1" applyFont="1"/>
    <xf numFmtId="0" fontId="2" fillId="0" borderId="1" xfId="0" applyFont="1" applyBorder="1"/>
    <xf numFmtId="0" fontId="2" fillId="0" borderId="2" xfId="0" applyFont="1" applyBorder="1"/>
    <xf numFmtId="0" fontId="2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quotePrefix="1" applyFont="1" applyAlignment="1">
      <alignment horizontal="left"/>
    </xf>
    <xf numFmtId="0" fontId="3" fillId="0" borderId="0" xfId="0" applyFont="1" applyAlignment="1">
      <alignment horizontal="left"/>
    </xf>
    <xf numFmtId="43" fontId="1" fillId="0" borderId="0" xfId="1" applyFont="1" applyAlignment="1">
      <alignment horizontal="right"/>
    </xf>
    <xf numFmtId="43" fontId="2" fillId="0" borderId="1" xfId="1" applyFont="1" applyFill="1" applyBorder="1" applyAlignment="1">
      <alignment horizontal="right"/>
    </xf>
    <xf numFmtId="43" fontId="2" fillId="0" borderId="2" xfId="1" applyFont="1" applyFill="1" applyBorder="1" applyAlignment="1">
      <alignment horizontal="right"/>
    </xf>
    <xf numFmtId="14" fontId="0" fillId="2" borderId="3" xfId="0" applyNumberFormat="1" applyFill="1" applyBorder="1"/>
    <xf numFmtId="0" fontId="0" fillId="2" borderId="5" xfId="0" applyFill="1" applyBorder="1"/>
    <xf numFmtId="14" fontId="0" fillId="2" borderId="5" xfId="0" applyNumberFormat="1" applyFill="1" applyBorder="1"/>
    <xf numFmtId="43" fontId="0" fillId="2" borderId="9" xfId="1" applyFont="1" applyFill="1" applyBorder="1"/>
    <xf numFmtId="14" fontId="0" fillId="2" borderId="7" xfId="0" applyNumberFormat="1" applyFill="1" applyBorder="1"/>
    <xf numFmtId="0" fontId="0" fillId="2" borderId="8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0" fillId="0" borderId="9" xfId="0" applyBorder="1"/>
    <xf numFmtId="43" fontId="0" fillId="0" borderId="9" xfId="1" applyFont="1" applyBorder="1"/>
    <xf numFmtId="0" fontId="0" fillId="0" borderId="9" xfId="0" applyBorder="1" applyAlignment="1">
      <alignment horizontal="left"/>
    </xf>
    <xf numFmtId="43" fontId="1" fillId="0" borderId="9" xfId="1" applyFont="1" applyFill="1" applyBorder="1" applyAlignment="1">
      <alignment horizontal="right"/>
    </xf>
    <xf numFmtId="14" fontId="0" fillId="0" borderId="9" xfId="0" applyNumberFormat="1" applyBorder="1"/>
    <xf numFmtId="0" fontId="0" fillId="0" borderId="9" xfId="0" applyBorder="1" applyAlignment="1">
      <alignment horizontal="center"/>
    </xf>
    <xf numFmtId="14" fontId="0" fillId="0" borderId="9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0" fontId="0" fillId="0" borderId="9" xfId="0" quotePrefix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11" fontId="6" fillId="0" borderId="9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9" xfId="0" quotePrefix="1" applyNumberFormat="1" applyBorder="1" applyAlignment="1">
      <alignment horizontal="center"/>
    </xf>
    <xf numFmtId="0" fontId="6" fillId="0" borderId="9" xfId="0" quotePrefix="1" applyFont="1" applyBorder="1" applyAlignment="1">
      <alignment horizontal="center"/>
    </xf>
    <xf numFmtId="11" fontId="6" fillId="0" borderId="9" xfId="0" quotePrefix="1" applyNumberFormat="1" applyFont="1" applyBorder="1" applyAlignment="1">
      <alignment horizontal="center"/>
    </xf>
    <xf numFmtId="14" fontId="0" fillId="0" borderId="9" xfId="0" applyNumberFormat="1" applyBorder="1" applyAlignment="1">
      <alignment horizontal="right"/>
    </xf>
    <xf numFmtId="14" fontId="6" fillId="0" borderId="9" xfId="0" applyNumberFormat="1" applyFont="1" applyBorder="1" applyAlignment="1">
      <alignment horizontal="center"/>
    </xf>
    <xf numFmtId="14" fontId="0" fillId="0" borderId="9" xfId="0" quotePrefix="1" applyNumberFormat="1" applyBorder="1" applyAlignment="1">
      <alignment horizontal="center"/>
    </xf>
    <xf numFmtId="43" fontId="0" fillId="0" borderId="9" xfId="1" applyFont="1" applyFill="1" applyBorder="1"/>
    <xf numFmtId="2" fontId="0" fillId="2" borderId="4" xfId="0" applyNumberFormat="1" applyFill="1" applyBorder="1"/>
    <xf numFmtId="43" fontId="0" fillId="2" borderId="6" xfId="0" applyNumberFormat="1" applyFill="1" applyBorder="1"/>
    <xf numFmtId="2" fontId="0" fillId="2" borderId="9" xfId="0" applyNumberFormat="1" applyFill="1" applyBorder="1"/>
    <xf numFmtId="43" fontId="0" fillId="0" borderId="9" xfId="0" applyNumberFormat="1" applyBorder="1"/>
    <xf numFmtId="43" fontId="1" fillId="0" borderId="0" xfId="1" applyFont="1" applyFill="1" applyAlignment="1">
      <alignment horizontal="right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0" borderId="0" xfId="0" applyNumberFormat="1"/>
    <xf numFmtId="0" fontId="0" fillId="0" borderId="5" xfId="0" applyBorder="1" applyAlignment="1">
      <alignment horizontal="center"/>
    </xf>
    <xf numFmtId="14" fontId="0" fillId="0" borderId="3" xfId="0" applyNumberFormat="1" applyBorder="1"/>
    <xf numFmtId="14" fontId="0" fillId="0" borderId="5" xfId="0" applyNumberFormat="1" applyBorder="1"/>
    <xf numFmtId="14" fontId="0" fillId="0" borderId="7" xfId="0" applyNumberFormat="1" applyBorder="1"/>
    <xf numFmtId="43" fontId="0" fillId="0" borderId="9" xfId="1" applyFont="1" applyFill="1" applyBorder="1" applyAlignment="1">
      <alignment horizontal="center"/>
    </xf>
    <xf numFmtId="14" fontId="0" fillId="0" borderId="0" xfId="0" applyNumberFormat="1" applyAlignment="1">
      <alignment horizontal="right"/>
    </xf>
    <xf numFmtId="14" fontId="0" fillId="0" borderId="9" xfId="0" quotePrefix="1" applyNumberFormat="1" applyBorder="1" applyAlignment="1">
      <alignment horizontal="right"/>
    </xf>
    <xf numFmtId="0" fontId="0" fillId="0" borderId="8" xfId="0" applyBorder="1"/>
    <xf numFmtId="43" fontId="0" fillId="0" borderId="4" xfId="1" applyFont="1" applyFill="1" applyBorder="1"/>
    <xf numFmtId="43" fontId="0" fillId="0" borderId="6" xfId="1" applyFont="1" applyFill="1" applyBorder="1"/>
    <xf numFmtId="1" fontId="0" fillId="0" borderId="9" xfId="0" applyNumberFormat="1" applyBorder="1" applyAlignment="1">
      <alignment horizontal="center"/>
    </xf>
    <xf numFmtId="1" fontId="6" fillId="0" borderId="9" xfId="0" applyNumberFormat="1" applyFont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0" borderId="10" xfId="0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0" xfId="0" applyBorder="1" applyAlignment="1">
      <alignment horizontal="left"/>
    </xf>
    <xf numFmtId="11" fontId="0" fillId="0" borderId="9" xfId="0" applyNumberFormat="1" applyBorder="1" applyAlignment="1">
      <alignment horizontal="center"/>
    </xf>
    <xf numFmtId="14" fontId="0" fillId="2" borderId="9" xfId="0" applyNumberFormat="1" applyFill="1" applyBorder="1"/>
    <xf numFmtId="14" fontId="2" fillId="0" borderId="9" xfId="0" applyNumberFormat="1" applyFont="1" applyBorder="1" applyAlignment="1">
      <alignment horizontal="right"/>
    </xf>
    <xf numFmtId="164" fontId="0" fillId="0" borderId="0" xfId="0" applyNumberFormat="1"/>
    <xf numFmtId="43" fontId="2" fillId="0" borderId="9" xfId="0" applyNumberFormat="1" applyFont="1" applyBorder="1"/>
    <xf numFmtId="43" fontId="1" fillId="0" borderId="11" xfId="1" applyFont="1" applyBorder="1" applyAlignment="1">
      <alignment horizontal="right"/>
    </xf>
    <xf numFmtId="43" fontId="1" fillId="0" borderId="12" xfId="1" applyFont="1" applyBorder="1" applyAlignment="1">
      <alignment horizontal="right"/>
    </xf>
    <xf numFmtId="14" fontId="0" fillId="0" borderId="13" xfId="0" applyNumberFormat="1" applyBorder="1" applyAlignment="1">
      <alignment horizontal="right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87B5C-B045-4F02-A814-4F39256F0A84}">
  <sheetPr>
    <pageSetUpPr fitToPage="1"/>
  </sheetPr>
  <dimension ref="A1:M89"/>
  <sheetViews>
    <sheetView topLeftCell="B49" zoomScaleNormal="100" workbookViewId="0">
      <selection activeCell="M52" sqref="M52"/>
    </sheetView>
  </sheetViews>
  <sheetFormatPr defaultRowHeight="15" x14ac:dyDescent="0.25"/>
  <cols>
    <col min="1" max="1" width="7.7109375" customWidth="1"/>
    <col min="2" max="2" width="13.28515625" style="7" customWidth="1"/>
    <col min="3" max="3" width="20.7109375" style="34" customWidth="1"/>
    <col min="4" max="4" width="12.28515625" customWidth="1"/>
    <col min="5" max="5" width="22.85546875" customWidth="1"/>
    <col min="6" max="6" width="18.7109375" customWidth="1"/>
    <col min="7" max="7" width="19.85546875" customWidth="1"/>
    <col min="8" max="8" width="11.5703125" style="11" bestFit="1" customWidth="1"/>
    <col min="9" max="9" width="12.140625" customWidth="1"/>
    <col min="10" max="10" width="11.140625" customWidth="1"/>
    <col min="11" max="11" width="4.85546875" customWidth="1"/>
    <col min="12" max="12" width="26" customWidth="1"/>
    <col min="13" max="13" width="16.5703125" customWidth="1"/>
    <col min="14" max="14" width="3.85546875" customWidth="1"/>
  </cols>
  <sheetData>
    <row r="1" spans="1:13" x14ac:dyDescent="0.25">
      <c r="A1" s="6" t="s">
        <v>85</v>
      </c>
    </row>
    <row r="2" spans="1:13" x14ac:dyDescent="0.25">
      <c r="A2" s="6" t="s">
        <v>86</v>
      </c>
    </row>
    <row r="3" spans="1:13" x14ac:dyDescent="0.25">
      <c r="A3" t="s">
        <v>27</v>
      </c>
    </row>
    <row r="4" spans="1:13" x14ac:dyDescent="0.25">
      <c r="A4" t="s">
        <v>28</v>
      </c>
    </row>
    <row r="5" spans="1:13" x14ac:dyDescent="0.25">
      <c r="A5" t="s">
        <v>29</v>
      </c>
    </row>
    <row r="6" spans="1:13" x14ac:dyDescent="0.25">
      <c r="A6" t="s">
        <v>30</v>
      </c>
    </row>
    <row r="8" spans="1:13" x14ac:dyDescent="0.25">
      <c r="A8" s="6" t="s">
        <v>56</v>
      </c>
      <c r="C8" s="35"/>
    </row>
    <row r="9" spans="1:13" x14ac:dyDescent="0.25">
      <c r="A9" t="s">
        <v>31</v>
      </c>
    </row>
    <row r="10" spans="1:13" x14ac:dyDescent="0.25">
      <c r="A10" s="3" t="s">
        <v>16</v>
      </c>
      <c r="B10" s="9"/>
    </row>
    <row r="11" spans="1:13" x14ac:dyDescent="0.25">
      <c r="A11" s="1" t="s">
        <v>0</v>
      </c>
      <c r="B11" s="10"/>
    </row>
    <row r="12" spans="1:13" ht="15.75" x14ac:dyDescent="0.25">
      <c r="A12" s="2"/>
      <c r="B12" s="8"/>
      <c r="L12" s="20" t="s">
        <v>43</v>
      </c>
      <c r="M12" s="21"/>
    </row>
    <row r="13" spans="1:13" x14ac:dyDescent="0.25">
      <c r="L13" s="15" t="s">
        <v>44</v>
      </c>
      <c r="M13" s="22"/>
    </row>
    <row r="14" spans="1:13" x14ac:dyDescent="0.25">
      <c r="A14" s="36" t="s">
        <v>3</v>
      </c>
      <c r="B14" s="36" t="s">
        <v>18</v>
      </c>
      <c r="C14" s="36" t="s">
        <v>5</v>
      </c>
      <c r="D14" s="4" t="s">
        <v>7</v>
      </c>
      <c r="E14" s="4" t="s">
        <v>8</v>
      </c>
      <c r="F14" s="4" t="s">
        <v>10</v>
      </c>
      <c r="G14" s="4" t="s">
        <v>12</v>
      </c>
      <c r="H14" s="12" t="s">
        <v>14</v>
      </c>
      <c r="I14" s="4" t="s">
        <v>22</v>
      </c>
      <c r="J14" s="4" t="s">
        <v>19</v>
      </c>
      <c r="K14" s="4" t="s">
        <v>17</v>
      </c>
      <c r="L14" s="23" t="s">
        <v>24</v>
      </c>
      <c r="M14" s="23" t="s">
        <v>26</v>
      </c>
    </row>
    <row r="15" spans="1:13" x14ac:dyDescent="0.25">
      <c r="A15" s="37" t="s">
        <v>4</v>
      </c>
      <c r="B15" s="37" t="s">
        <v>84</v>
      </c>
      <c r="C15" s="37" t="s">
        <v>6</v>
      </c>
      <c r="D15" s="5" t="s">
        <v>6</v>
      </c>
      <c r="E15" s="5" t="s">
        <v>9</v>
      </c>
      <c r="F15" s="5" t="s">
        <v>11</v>
      </c>
      <c r="G15" s="5" t="s">
        <v>13</v>
      </c>
      <c r="H15" s="13" t="s">
        <v>15</v>
      </c>
      <c r="I15" s="5" t="s">
        <v>23</v>
      </c>
      <c r="J15" s="5" t="s">
        <v>20</v>
      </c>
      <c r="K15" s="5"/>
      <c r="L15" s="24" t="s">
        <v>25</v>
      </c>
      <c r="M15" s="24" t="s">
        <v>41</v>
      </c>
    </row>
    <row r="16" spans="1:13" x14ac:dyDescent="0.25">
      <c r="A16" s="30">
        <v>24</v>
      </c>
      <c r="B16" s="31">
        <v>44205</v>
      </c>
      <c r="C16" s="38" t="s">
        <v>57</v>
      </c>
      <c r="D16" s="31">
        <v>44203</v>
      </c>
      <c r="E16" s="30" t="s">
        <v>58</v>
      </c>
      <c r="F16" s="42" t="s">
        <v>59</v>
      </c>
      <c r="G16" s="27" t="s">
        <v>55</v>
      </c>
      <c r="H16" s="28">
        <v>25.5</v>
      </c>
      <c r="I16" s="29">
        <v>44203</v>
      </c>
      <c r="J16" s="25" t="s">
        <v>21</v>
      </c>
      <c r="K16" s="25"/>
      <c r="L16" s="29">
        <v>44203</v>
      </c>
      <c r="M16" s="25">
        <v>1</v>
      </c>
    </row>
    <row r="17" spans="1:13" x14ac:dyDescent="0.25">
      <c r="A17" s="30">
        <v>32</v>
      </c>
      <c r="B17" s="31">
        <v>44215</v>
      </c>
      <c r="C17" s="32" t="s">
        <v>60</v>
      </c>
      <c r="D17" s="31">
        <v>44208</v>
      </c>
      <c r="E17" s="30" t="s">
        <v>48</v>
      </c>
      <c r="F17" s="32" t="s">
        <v>32</v>
      </c>
      <c r="G17" s="27" t="s">
        <v>53</v>
      </c>
      <c r="H17" s="28">
        <v>47.71</v>
      </c>
      <c r="I17" s="29">
        <v>44238</v>
      </c>
      <c r="J17" s="25" t="s">
        <v>21</v>
      </c>
      <c r="K17" s="25"/>
      <c r="L17" s="29">
        <v>44238</v>
      </c>
      <c r="M17" s="25">
        <v>1</v>
      </c>
    </row>
    <row r="18" spans="1:13" x14ac:dyDescent="0.25">
      <c r="A18" s="30">
        <v>52</v>
      </c>
      <c r="B18" s="31">
        <v>44243</v>
      </c>
      <c r="C18" s="39" t="s">
        <v>62</v>
      </c>
      <c r="D18" s="31">
        <v>44227</v>
      </c>
      <c r="E18" s="30" t="s">
        <v>61</v>
      </c>
      <c r="F18" s="42" t="s">
        <v>33</v>
      </c>
      <c r="G18" s="27" t="s">
        <v>63</v>
      </c>
      <c r="H18" s="28">
        <v>976</v>
      </c>
      <c r="I18" s="29">
        <v>44286</v>
      </c>
      <c r="J18" s="25" t="s">
        <v>21</v>
      </c>
      <c r="K18" s="25"/>
      <c r="L18" s="29">
        <v>44208</v>
      </c>
      <c r="M18" s="25">
        <v>1</v>
      </c>
    </row>
    <row r="19" spans="1:13" x14ac:dyDescent="0.25">
      <c r="A19" s="30">
        <v>53</v>
      </c>
      <c r="B19" s="31">
        <v>44243</v>
      </c>
      <c r="C19" s="30" t="s">
        <v>64</v>
      </c>
      <c r="D19" s="31">
        <v>44227</v>
      </c>
      <c r="E19" s="30" t="s">
        <v>65</v>
      </c>
      <c r="F19" s="33" t="s">
        <v>35</v>
      </c>
      <c r="G19" s="27" t="s">
        <v>66</v>
      </c>
      <c r="H19" s="26">
        <v>163.94</v>
      </c>
      <c r="I19" s="29">
        <v>44236</v>
      </c>
      <c r="J19" s="27" t="s">
        <v>21</v>
      </c>
      <c r="K19" s="25"/>
      <c r="L19" s="29">
        <v>44208</v>
      </c>
      <c r="M19" s="25">
        <v>1</v>
      </c>
    </row>
    <row r="20" spans="1:13" x14ac:dyDescent="0.25">
      <c r="A20" s="30">
        <v>58</v>
      </c>
      <c r="B20" s="31">
        <v>44243</v>
      </c>
      <c r="C20" s="43" t="s">
        <v>69</v>
      </c>
      <c r="D20" s="31">
        <v>44235</v>
      </c>
      <c r="E20" s="30" t="s">
        <v>68</v>
      </c>
      <c r="F20" s="33" t="s">
        <v>47</v>
      </c>
      <c r="G20" s="27" t="s">
        <v>34</v>
      </c>
      <c r="H20" s="26">
        <v>102.08</v>
      </c>
      <c r="I20" s="29">
        <v>44250</v>
      </c>
      <c r="J20" s="27" t="s">
        <v>21</v>
      </c>
      <c r="K20" s="25"/>
      <c r="L20" s="29">
        <v>44250</v>
      </c>
      <c r="M20" s="25">
        <v>1</v>
      </c>
    </row>
    <row r="21" spans="1:13" x14ac:dyDescent="0.25">
      <c r="A21" s="30">
        <v>59</v>
      </c>
      <c r="B21" s="31">
        <v>44243</v>
      </c>
      <c r="C21" s="40" t="s">
        <v>67</v>
      </c>
      <c r="D21" s="31">
        <v>44239</v>
      </c>
      <c r="E21" s="30" t="s">
        <v>48</v>
      </c>
      <c r="F21" s="32" t="s">
        <v>32</v>
      </c>
      <c r="G21" s="27" t="s">
        <v>53</v>
      </c>
      <c r="H21" s="26">
        <v>49.86</v>
      </c>
      <c r="I21" s="29">
        <v>44269</v>
      </c>
      <c r="J21" s="25" t="s">
        <v>21</v>
      </c>
      <c r="K21" s="25"/>
      <c r="L21" s="29">
        <v>44269</v>
      </c>
      <c r="M21" s="25">
        <v>1</v>
      </c>
    </row>
    <row r="22" spans="1:13" x14ac:dyDescent="0.25">
      <c r="A22" s="30">
        <v>60</v>
      </c>
      <c r="B22" s="31">
        <v>44250</v>
      </c>
      <c r="C22" s="39" t="s">
        <v>72</v>
      </c>
      <c r="D22" s="31">
        <v>44243</v>
      </c>
      <c r="E22" s="30" t="s">
        <v>70</v>
      </c>
      <c r="F22" s="33" t="s">
        <v>51</v>
      </c>
      <c r="G22" s="27" t="s">
        <v>71</v>
      </c>
      <c r="H22" s="30">
        <v>1784.9</v>
      </c>
      <c r="I22" s="47">
        <v>44243</v>
      </c>
      <c r="J22" s="25" t="s">
        <v>21</v>
      </c>
      <c r="K22" s="25"/>
      <c r="L22" s="29">
        <v>44250</v>
      </c>
      <c r="M22" s="25">
        <f t="shared" ref="M22:M46" si="0">L22-I22</f>
        <v>7</v>
      </c>
    </row>
    <row r="23" spans="1:13" x14ac:dyDescent="0.25">
      <c r="A23" s="30">
        <v>65</v>
      </c>
      <c r="B23" s="31">
        <v>44257</v>
      </c>
      <c r="C23" s="39">
        <v>1063</v>
      </c>
      <c r="D23" s="31">
        <v>44252</v>
      </c>
      <c r="E23" s="30" t="s">
        <v>73</v>
      </c>
      <c r="F23" s="33" t="s">
        <v>50</v>
      </c>
      <c r="G23" s="27" t="s">
        <v>54</v>
      </c>
      <c r="H23" s="26">
        <v>58.56</v>
      </c>
      <c r="I23" s="29">
        <v>44280</v>
      </c>
      <c r="J23" s="27" t="s">
        <v>21</v>
      </c>
      <c r="K23" s="25"/>
      <c r="L23" s="29">
        <v>44271</v>
      </c>
      <c r="M23" s="25">
        <v>1</v>
      </c>
    </row>
    <row r="24" spans="1:13" x14ac:dyDescent="0.25">
      <c r="A24" s="30">
        <v>79</v>
      </c>
      <c r="B24" s="31">
        <v>44264</v>
      </c>
      <c r="C24" s="39">
        <v>1209</v>
      </c>
      <c r="D24" s="31">
        <v>44260</v>
      </c>
      <c r="E24" s="30" t="s">
        <v>49</v>
      </c>
      <c r="F24" s="33" t="s">
        <v>83</v>
      </c>
      <c r="G24" s="27" t="s">
        <v>54</v>
      </c>
      <c r="H24" s="48">
        <v>103.7</v>
      </c>
      <c r="I24" s="29">
        <v>44291</v>
      </c>
      <c r="J24" s="27" t="s">
        <v>21</v>
      </c>
      <c r="K24" s="25"/>
      <c r="L24" s="29">
        <v>44271</v>
      </c>
      <c r="M24" s="25">
        <v>1</v>
      </c>
    </row>
    <row r="25" spans="1:13" x14ac:dyDescent="0.25">
      <c r="A25" s="30">
        <v>92</v>
      </c>
      <c r="B25" s="31">
        <v>44271</v>
      </c>
      <c r="C25" s="39">
        <v>853</v>
      </c>
      <c r="D25" s="31">
        <v>44271</v>
      </c>
      <c r="E25" s="30" t="s">
        <v>52</v>
      </c>
      <c r="F25" s="33" t="s">
        <v>45</v>
      </c>
      <c r="G25" s="27" t="s">
        <v>55</v>
      </c>
      <c r="H25" s="26">
        <v>190</v>
      </c>
      <c r="I25" s="29">
        <v>44271</v>
      </c>
      <c r="J25" s="27" t="s">
        <v>21</v>
      </c>
      <c r="K25" s="25"/>
      <c r="L25" s="29">
        <v>44271</v>
      </c>
      <c r="M25" s="25">
        <v>1</v>
      </c>
    </row>
    <row r="26" spans="1:13" x14ac:dyDescent="0.25">
      <c r="A26" s="30">
        <v>97</v>
      </c>
      <c r="B26" s="31">
        <v>44285</v>
      </c>
      <c r="C26" s="39">
        <v>1578</v>
      </c>
      <c r="D26" s="31">
        <v>44267</v>
      </c>
      <c r="E26" s="30" t="s">
        <v>48</v>
      </c>
      <c r="F26" s="32" t="s">
        <v>32</v>
      </c>
      <c r="G26" s="27" t="s">
        <v>53</v>
      </c>
      <c r="H26" s="26">
        <v>50.01</v>
      </c>
      <c r="I26" s="29">
        <v>44297</v>
      </c>
      <c r="J26" s="27" t="s">
        <v>21</v>
      </c>
      <c r="K26" s="25"/>
      <c r="L26" s="29">
        <v>44297</v>
      </c>
      <c r="M26" s="25">
        <v>1</v>
      </c>
    </row>
    <row r="27" spans="1:13" x14ac:dyDescent="0.25">
      <c r="A27" s="30">
        <v>129</v>
      </c>
      <c r="B27" s="31">
        <v>44301</v>
      </c>
      <c r="C27" s="39">
        <v>4122866573</v>
      </c>
      <c r="D27" s="31">
        <v>44295</v>
      </c>
      <c r="E27" s="30" t="s">
        <v>46</v>
      </c>
      <c r="F27" s="33" t="s">
        <v>47</v>
      </c>
      <c r="G27" s="27" t="s">
        <v>34</v>
      </c>
      <c r="H27" s="26">
        <v>99.55</v>
      </c>
      <c r="I27" s="29">
        <v>44312</v>
      </c>
      <c r="J27" s="27" t="s">
        <v>21</v>
      </c>
      <c r="K27" s="25"/>
      <c r="L27" s="29">
        <v>44312</v>
      </c>
      <c r="M27" s="25">
        <v>1</v>
      </c>
    </row>
    <row r="28" spans="1:13" x14ac:dyDescent="0.25">
      <c r="A28" s="30">
        <v>148</v>
      </c>
      <c r="B28" s="31">
        <v>44320</v>
      </c>
      <c r="C28" s="39">
        <v>2359</v>
      </c>
      <c r="D28" s="31">
        <v>44298</v>
      </c>
      <c r="E28" s="30" t="s">
        <v>48</v>
      </c>
      <c r="F28" s="32" t="s">
        <v>32</v>
      </c>
      <c r="G28" s="27" t="s">
        <v>53</v>
      </c>
      <c r="H28" s="26">
        <v>47.9</v>
      </c>
      <c r="I28" s="29">
        <v>44328</v>
      </c>
      <c r="J28" s="27" t="s">
        <v>21</v>
      </c>
      <c r="K28" s="25"/>
      <c r="L28" s="29">
        <v>44328</v>
      </c>
      <c r="M28" s="25">
        <v>1</v>
      </c>
    </row>
    <row r="29" spans="1:13" x14ac:dyDescent="0.25">
      <c r="A29" s="30">
        <v>150</v>
      </c>
      <c r="B29" s="31">
        <v>44320</v>
      </c>
      <c r="C29" s="40" t="s">
        <v>74</v>
      </c>
      <c r="D29" s="31">
        <v>44316</v>
      </c>
      <c r="E29" s="30" t="s">
        <v>75</v>
      </c>
      <c r="F29" s="33">
        <v>95099300105</v>
      </c>
      <c r="G29" s="27" t="s">
        <v>76</v>
      </c>
      <c r="H29" s="26">
        <v>1026.3399999999999</v>
      </c>
      <c r="I29" s="29">
        <v>44347</v>
      </c>
      <c r="J29" s="27" t="s">
        <v>21</v>
      </c>
      <c r="K29" s="25"/>
      <c r="L29" s="29">
        <v>44347</v>
      </c>
      <c r="M29" s="25">
        <v>1</v>
      </c>
    </row>
    <row r="30" spans="1:13" x14ac:dyDescent="0.25">
      <c r="A30" s="30">
        <v>155</v>
      </c>
      <c r="B30" s="31">
        <v>44341</v>
      </c>
      <c r="C30" s="40" t="s">
        <v>77</v>
      </c>
      <c r="D30" s="31">
        <v>44328</v>
      </c>
      <c r="E30" s="30" t="s">
        <v>48</v>
      </c>
      <c r="F30" s="32" t="s">
        <v>32</v>
      </c>
      <c r="G30" s="27" t="s">
        <v>53</v>
      </c>
      <c r="H30" s="26">
        <v>48.96</v>
      </c>
      <c r="I30" s="29">
        <v>44358</v>
      </c>
      <c r="J30" s="27" t="s">
        <v>21</v>
      </c>
      <c r="K30" s="25"/>
      <c r="L30" s="29">
        <v>44358</v>
      </c>
      <c r="M30" s="25">
        <v>1</v>
      </c>
    </row>
    <row r="31" spans="1:13" x14ac:dyDescent="0.25">
      <c r="A31" s="30">
        <v>168</v>
      </c>
      <c r="B31" s="31">
        <v>44355</v>
      </c>
      <c r="C31" s="39" t="s">
        <v>78</v>
      </c>
      <c r="D31" s="31">
        <v>44341</v>
      </c>
      <c r="E31" s="30" t="s">
        <v>70</v>
      </c>
      <c r="F31" s="33" t="s">
        <v>51</v>
      </c>
      <c r="G31" s="27" t="s">
        <v>71</v>
      </c>
      <c r="H31" s="26">
        <v>1738.26</v>
      </c>
      <c r="I31" s="31">
        <v>44341</v>
      </c>
      <c r="J31" s="27" t="s">
        <v>21</v>
      </c>
      <c r="K31" s="25"/>
      <c r="L31" s="29">
        <v>44348</v>
      </c>
      <c r="M31" s="25">
        <f t="shared" si="0"/>
        <v>7</v>
      </c>
    </row>
    <row r="32" spans="1:13" x14ac:dyDescent="0.25">
      <c r="A32" s="30">
        <v>176</v>
      </c>
      <c r="B32" s="31">
        <v>44375</v>
      </c>
      <c r="C32" s="40" t="s">
        <v>79</v>
      </c>
      <c r="D32" s="31">
        <v>44359</v>
      </c>
      <c r="E32" s="30" t="s">
        <v>48</v>
      </c>
      <c r="F32" s="32" t="s">
        <v>32</v>
      </c>
      <c r="G32" s="27" t="s">
        <v>53</v>
      </c>
      <c r="H32" s="26">
        <v>48.03</v>
      </c>
      <c r="I32" s="31">
        <v>44389</v>
      </c>
      <c r="J32" s="27" t="s">
        <v>21</v>
      </c>
      <c r="K32" s="25"/>
      <c r="L32" s="45">
        <v>44389</v>
      </c>
      <c r="M32" s="25">
        <v>1</v>
      </c>
    </row>
    <row r="33" spans="1:13" x14ac:dyDescent="0.25">
      <c r="A33" s="30">
        <v>177</v>
      </c>
      <c r="B33" s="31">
        <v>44375</v>
      </c>
      <c r="C33" s="44" t="s">
        <v>80</v>
      </c>
      <c r="D33" s="31">
        <v>44356</v>
      </c>
      <c r="E33" s="30" t="s">
        <v>46</v>
      </c>
      <c r="F33" s="33" t="s">
        <v>47</v>
      </c>
      <c r="G33" s="27" t="s">
        <v>34</v>
      </c>
      <c r="H33" s="26">
        <v>93.45</v>
      </c>
      <c r="I33" s="31">
        <v>44371</v>
      </c>
      <c r="J33" s="27" t="s">
        <v>21</v>
      </c>
      <c r="K33" s="25"/>
      <c r="L33" s="45">
        <v>44371</v>
      </c>
      <c r="M33" s="25">
        <v>1</v>
      </c>
    </row>
    <row r="34" spans="1:13" x14ac:dyDescent="0.25">
      <c r="A34" s="30">
        <v>199</v>
      </c>
      <c r="B34" s="31">
        <v>44460</v>
      </c>
      <c r="C34" s="39">
        <v>3330</v>
      </c>
      <c r="D34" s="31">
        <v>44377</v>
      </c>
      <c r="E34" s="30" t="s">
        <v>81</v>
      </c>
      <c r="F34" s="33" t="s">
        <v>36</v>
      </c>
      <c r="G34" s="27" t="s">
        <v>82</v>
      </c>
      <c r="H34" s="26">
        <v>146.4</v>
      </c>
      <c r="I34" s="29">
        <v>44389</v>
      </c>
      <c r="J34" s="27" t="s">
        <v>21</v>
      </c>
      <c r="K34" s="25"/>
      <c r="L34" s="29">
        <v>44397</v>
      </c>
      <c r="M34" s="25">
        <f>L34-I34</f>
        <v>8</v>
      </c>
    </row>
    <row r="35" spans="1:13" x14ac:dyDescent="0.25">
      <c r="A35" s="30">
        <v>200</v>
      </c>
      <c r="B35" s="31">
        <v>44460</v>
      </c>
      <c r="C35" s="39">
        <v>4572</v>
      </c>
      <c r="D35" s="31">
        <v>44389</v>
      </c>
      <c r="E35" s="30" t="s">
        <v>48</v>
      </c>
      <c r="F35" s="32" t="s">
        <v>32</v>
      </c>
      <c r="G35" s="27" t="s">
        <v>53</v>
      </c>
      <c r="H35" s="26">
        <v>48.96</v>
      </c>
      <c r="I35" s="29">
        <v>44419</v>
      </c>
      <c r="J35" s="27" t="s">
        <v>21</v>
      </c>
      <c r="K35" s="25"/>
      <c r="L35" s="29">
        <v>44419</v>
      </c>
      <c r="M35" s="25">
        <v>1</v>
      </c>
    </row>
    <row r="36" spans="1:13" x14ac:dyDescent="0.25">
      <c r="A36" s="30">
        <v>201</v>
      </c>
      <c r="B36" s="31">
        <v>44460</v>
      </c>
      <c r="C36" s="39">
        <v>8848</v>
      </c>
      <c r="D36" s="31">
        <v>44420</v>
      </c>
      <c r="E36" s="30" t="s">
        <v>46</v>
      </c>
      <c r="F36" s="33" t="s">
        <v>47</v>
      </c>
      <c r="G36" s="27" t="s">
        <v>34</v>
      </c>
      <c r="H36" s="25">
        <v>87.47</v>
      </c>
      <c r="I36" s="29">
        <v>44435</v>
      </c>
      <c r="J36" s="27" t="s">
        <v>21</v>
      </c>
      <c r="K36" s="25"/>
      <c r="L36" s="29">
        <v>44435</v>
      </c>
      <c r="M36" s="25">
        <v>1</v>
      </c>
    </row>
    <row r="37" spans="1:13" x14ac:dyDescent="0.25">
      <c r="A37" s="30">
        <v>202</v>
      </c>
      <c r="B37" s="31">
        <v>44460</v>
      </c>
      <c r="C37" s="39">
        <v>5561</v>
      </c>
      <c r="D37" s="31">
        <v>44420</v>
      </c>
      <c r="E37" s="30" t="s">
        <v>48</v>
      </c>
      <c r="F37" s="32" t="s">
        <v>32</v>
      </c>
      <c r="G37" s="27" t="s">
        <v>53</v>
      </c>
      <c r="H37" s="25">
        <v>48.24</v>
      </c>
      <c r="I37" s="29">
        <v>44450</v>
      </c>
      <c r="J37" s="27" t="s">
        <v>21</v>
      </c>
      <c r="K37" s="25"/>
      <c r="L37" s="29">
        <v>44450</v>
      </c>
      <c r="M37" s="25">
        <v>1</v>
      </c>
    </row>
    <row r="38" spans="1:13" x14ac:dyDescent="0.25">
      <c r="A38" s="30">
        <v>203</v>
      </c>
      <c r="B38" s="31">
        <v>44460</v>
      </c>
      <c r="C38" s="39">
        <v>6395</v>
      </c>
      <c r="D38" s="31">
        <v>44451</v>
      </c>
      <c r="E38" s="30" t="s">
        <v>48</v>
      </c>
      <c r="F38" s="32" t="s">
        <v>32</v>
      </c>
      <c r="G38" s="27" t="s">
        <v>53</v>
      </c>
      <c r="H38" s="25">
        <v>50.25</v>
      </c>
      <c r="I38" s="29">
        <v>44481</v>
      </c>
      <c r="J38" s="27" t="s">
        <v>21</v>
      </c>
      <c r="K38" s="25"/>
      <c r="L38" s="29">
        <v>44481</v>
      </c>
      <c r="M38" s="25">
        <v>1</v>
      </c>
    </row>
    <row r="39" spans="1:13" x14ac:dyDescent="0.25">
      <c r="A39" s="30">
        <v>216</v>
      </c>
      <c r="B39" s="31">
        <v>44474</v>
      </c>
      <c r="C39" s="30">
        <v>311</v>
      </c>
      <c r="D39" s="46">
        <v>44470</v>
      </c>
      <c r="E39" s="30" t="s">
        <v>70</v>
      </c>
      <c r="F39" s="33" t="s">
        <v>51</v>
      </c>
      <c r="G39" s="27" t="s">
        <v>71</v>
      </c>
      <c r="H39" s="25">
        <v>1738.26</v>
      </c>
      <c r="I39" s="29">
        <v>44470</v>
      </c>
      <c r="J39" s="27" t="s">
        <v>21</v>
      </c>
      <c r="K39" s="25"/>
      <c r="L39" s="29">
        <v>44474</v>
      </c>
      <c r="M39" s="25">
        <f t="shared" si="0"/>
        <v>4</v>
      </c>
    </row>
    <row r="40" spans="1:13" x14ac:dyDescent="0.25">
      <c r="A40" s="30">
        <v>260</v>
      </c>
      <c r="B40" s="31">
        <v>44502</v>
      </c>
      <c r="C40" s="30">
        <v>2079</v>
      </c>
      <c r="D40" s="31">
        <v>44476</v>
      </c>
      <c r="E40" s="30" t="s">
        <v>46</v>
      </c>
      <c r="F40" s="33" t="s">
        <v>47</v>
      </c>
      <c r="G40" s="27" t="s">
        <v>34</v>
      </c>
      <c r="H40" s="25">
        <v>83.97</v>
      </c>
      <c r="I40" s="29">
        <v>44491</v>
      </c>
      <c r="J40" s="27" t="s">
        <v>21</v>
      </c>
      <c r="K40" s="25"/>
      <c r="L40" s="29">
        <v>44491</v>
      </c>
      <c r="M40" s="25">
        <v>1</v>
      </c>
    </row>
    <row r="41" spans="1:13" x14ac:dyDescent="0.25">
      <c r="A41" s="30">
        <v>261</v>
      </c>
      <c r="B41" s="31">
        <v>44502</v>
      </c>
      <c r="C41" s="39">
        <v>7194</v>
      </c>
      <c r="D41" s="31">
        <v>44481</v>
      </c>
      <c r="E41" s="30" t="s">
        <v>48</v>
      </c>
      <c r="F41" s="32" t="s">
        <v>32</v>
      </c>
      <c r="G41" s="27" t="s">
        <v>53</v>
      </c>
      <c r="H41" s="25">
        <v>47.78</v>
      </c>
      <c r="I41" s="29">
        <v>44511</v>
      </c>
      <c r="J41" s="27" t="s">
        <v>21</v>
      </c>
      <c r="K41" s="25"/>
      <c r="L41" s="29">
        <v>44511</v>
      </c>
      <c r="M41" s="25">
        <v>1</v>
      </c>
    </row>
    <row r="42" spans="1:13" x14ac:dyDescent="0.25">
      <c r="A42" s="30">
        <v>271</v>
      </c>
      <c r="B42" s="31">
        <v>44516</v>
      </c>
      <c r="C42" s="39">
        <v>7890</v>
      </c>
      <c r="D42" s="31">
        <v>44512</v>
      </c>
      <c r="E42" s="30" t="s">
        <v>48</v>
      </c>
      <c r="F42" s="32" t="s">
        <v>32</v>
      </c>
      <c r="G42" s="27" t="s">
        <v>53</v>
      </c>
      <c r="H42" s="25">
        <v>50.89</v>
      </c>
      <c r="I42" s="29">
        <v>44542</v>
      </c>
      <c r="J42" s="27" t="s">
        <v>21</v>
      </c>
      <c r="K42" s="25"/>
      <c r="L42" s="29">
        <v>44542</v>
      </c>
      <c r="M42" s="25">
        <v>1</v>
      </c>
    </row>
    <row r="43" spans="1:13" x14ac:dyDescent="0.25">
      <c r="A43" s="30">
        <v>272</v>
      </c>
      <c r="B43" s="31">
        <v>44523</v>
      </c>
      <c r="C43" s="39">
        <v>426</v>
      </c>
      <c r="D43" s="31">
        <v>44518</v>
      </c>
      <c r="E43" s="30" t="s">
        <v>70</v>
      </c>
      <c r="F43" s="33" t="s">
        <v>51</v>
      </c>
      <c r="G43" s="27" t="s">
        <v>71</v>
      </c>
      <c r="H43" s="25">
        <v>1738.26</v>
      </c>
      <c r="I43" s="29">
        <v>44518</v>
      </c>
      <c r="J43" s="27" t="s">
        <v>21</v>
      </c>
      <c r="K43" s="25"/>
      <c r="L43" s="29">
        <v>44523</v>
      </c>
      <c r="M43" s="25">
        <f t="shared" si="0"/>
        <v>5</v>
      </c>
    </row>
    <row r="44" spans="1:13" x14ac:dyDescent="0.25">
      <c r="A44" s="30">
        <v>318</v>
      </c>
      <c r="B44" s="31">
        <v>44558</v>
      </c>
      <c r="C44" s="39">
        <v>8603</v>
      </c>
      <c r="D44" s="31">
        <v>44542</v>
      </c>
      <c r="E44" s="30" t="s">
        <v>48</v>
      </c>
      <c r="F44" s="32" t="s">
        <v>32</v>
      </c>
      <c r="G44" s="27" t="s">
        <v>53</v>
      </c>
      <c r="H44" s="25">
        <v>8.31</v>
      </c>
      <c r="I44" s="29">
        <v>44572</v>
      </c>
      <c r="J44" s="27" t="s">
        <v>21</v>
      </c>
      <c r="K44" s="25"/>
      <c r="L44" s="29">
        <v>44572</v>
      </c>
      <c r="M44" s="25">
        <v>1</v>
      </c>
    </row>
    <row r="45" spans="1:13" x14ac:dyDescent="0.25">
      <c r="A45" s="30">
        <v>319</v>
      </c>
      <c r="B45" s="31">
        <v>44558</v>
      </c>
      <c r="C45" s="39">
        <v>341548</v>
      </c>
      <c r="D45" s="31">
        <v>44544</v>
      </c>
      <c r="E45" s="30" t="s">
        <v>46</v>
      </c>
      <c r="F45" s="33" t="s">
        <v>47</v>
      </c>
      <c r="G45" s="27" t="s">
        <v>34</v>
      </c>
      <c r="H45" s="25">
        <v>62.4</v>
      </c>
      <c r="I45" s="29">
        <v>44559</v>
      </c>
      <c r="J45" s="27" t="s">
        <v>21</v>
      </c>
      <c r="K45" s="25"/>
      <c r="L45" s="29">
        <v>44559</v>
      </c>
      <c r="M45" s="25">
        <v>1</v>
      </c>
    </row>
    <row r="46" spans="1:13" x14ac:dyDescent="0.25">
      <c r="A46" s="30"/>
      <c r="B46" s="31"/>
      <c r="C46" s="40"/>
      <c r="D46" s="31"/>
      <c r="E46" s="30"/>
      <c r="F46" s="33"/>
      <c r="G46" s="27"/>
      <c r="H46" s="25"/>
      <c r="I46" s="29"/>
      <c r="J46" s="27"/>
      <c r="K46" s="25"/>
      <c r="L46" s="29"/>
      <c r="M46" s="25">
        <f t="shared" si="0"/>
        <v>0</v>
      </c>
    </row>
    <row r="47" spans="1:13" x14ac:dyDescent="0.25">
      <c r="A47" s="30">
        <v>30</v>
      </c>
      <c r="B47" s="31"/>
      <c r="C47" s="30"/>
      <c r="D47" s="31"/>
      <c r="E47" s="30"/>
      <c r="F47" s="33"/>
      <c r="G47" s="25"/>
      <c r="H47" s="52">
        <f>SUM(H17:H46)</f>
        <v>10740.439999999999</v>
      </c>
      <c r="I47" s="25"/>
      <c r="J47" s="25"/>
      <c r="K47" s="25"/>
      <c r="L47" s="25"/>
      <c r="M47" s="25">
        <f>SUM(M16:M46)</f>
        <v>56</v>
      </c>
    </row>
    <row r="49" spans="1:13" x14ac:dyDescent="0.25">
      <c r="C49" s="41"/>
      <c r="L49" s="14" t="s">
        <v>40</v>
      </c>
      <c r="M49" s="49">
        <f>M47/A47</f>
        <v>1.8666666666666667</v>
      </c>
    </row>
    <row r="50" spans="1:13" x14ac:dyDescent="0.25">
      <c r="C50" s="41"/>
      <c r="L50" s="15" t="s">
        <v>38</v>
      </c>
      <c r="M50" s="50">
        <f>(H16*M16)+(H17*M17)+(H18*M18)+(H19*M19)+(H20*M20)+(H21*M21)+(H22*M22)+(H23*M23)+(H24*M24)+(H25*M25)+(H26*M26)+(H27*M27)+(H28*M28)+(H29*M29)+(H30*M30)+(H31*M31)+(H32*M32)+(H33*M33)+(H34*M34)+(H35*M35)+(H36*M36)+(H37*M37)+(H38*M38)+(H39*M39)+(H40*M40)+(H41*M41)+(H42*M42)+(H43*M43)+(H44*M44)+(H45*M45)</f>
        <v>45097.52</v>
      </c>
    </row>
    <row r="51" spans="1:13" x14ac:dyDescent="0.25">
      <c r="C51" s="41"/>
      <c r="L51" s="16" t="s">
        <v>37</v>
      </c>
      <c r="M51" s="50">
        <f>H47</f>
        <v>10740.439999999999</v>
      </c>
    </row>
    <row r="52" spans="1:13" x14ac:dyDescent="0.25">
      <c r="C52" s="41"/>
      <c r="L52" s="17" t="s">
        <v>39</v>
      </c>
      <c r="M52" s="51">
        <f>M50/M51</f>
        <v>4.1988521885509345</v>
      </c>
    </row>
    <row r="53" spans="1:13" x14ac:dyDescent="0.25">
      <c r="C53" s="41"/>
      <c r="L53" s="18" t="s">
        <v>42</v>
      </c>
      <c r="M53" s="19"/>
    </row>
    <row r="54" spans="1:13" x14ac:dyDescent="0.25">
      <c r="C54" s="41"/>
    </row>
    <row r="55" spans="1:13" x14ac:dyDescent="0.25">
      <c r="C55" s="41"/>
    </row>
    <row r="56" spans="1:13" x14ac:dyDescent="0.25">
      <c r="C56" s="41"/>
    </row>
    <row r="57" spans="1:13" x14ac:dyDescent="0.25">
      <c r="C57" s="41"/>
    </row>
    <row r="58" spans="1:13" x14ac:dyDescent="0.25">
      <c r="A58" s="4" t="s">
        <v>1</v>
      </c>
      <c r="C58" s="41"/>
    </row>
    <row r="59" spans="1:13" x14ac:dyDescent="0.25">
      <c r="A59" s="5" t="s">
        <v>2</v>
      </c>
    </row>
    <row r="60" spans="1:13" x14ac:dyDescent="0.25">
      <c r="A60" s="25">
        <v>504</v>
      </c>
    </row>
    <row r="61" spans="1:13" x14ac:dyDescent="0.25">
      <c r="A61" s="25">
        <v>508</v>
      </c>
    </row>
    <row r="62" spans="1:13" x14ac:dyDescent="0.25">
      <c r="A62" s="25">
        <v>530</v>
      </c>
    </row>
    <row r="63" spans="1:13" x14ac:dyDescent="0.25">
      <c r="A63" s="25">
        <v>531</v>
      </c>
    </row>
    <row r="64" spans="1:13" x14ac:dyDescent="0.25">
      <c r="A64" s="25">
        <v>545</v>
      </c>
    </row>
    <row r="65" spans="1:1" x14ac:dyDescent="0.25">
      <c r="A65" s="25">
        <v>544</v>
      </c>
    </row>
    <row r="66" spans="1:1" x14ac:dyDescent="0.25">
      <c r="A66" s="25">
        <v>543</v>
      </c>
    </row>
    <row r="67" spans="1:1" x14ac:dyDescent="0.25">
      <c r="A67" s="25">
        <v>549</v>
      </c>
    </row>
    <row r="68" spans="1:1" x14ac:dyDescent="0.25">
      <c r="A68" s="25">
        <v>615</v>
      </c>
    </row>
    <row r="69" spans="1:1" x14ac:dyDescent="0.25">
      <c r="A69" s="25">
        <v>553</v>
      </c>
    </row>
    <row r="70" spans="1:1" x14ac:dyDescent="0.25">
      <c r="A70" s="25">
        <v>554</v>
      </c>
    </row>
    <row r="71" spans="1:1" x14ac:dyDescent="0.25">
      <c r="A71" s="25">
        <v>574</v>
      </c>
    </row>
    <row r="72" spans="1:1" x14ac:dyDescent="0.25">
      <c r="A72" s="25">
        <v>584</v>
      </c>
    </row>
    <row r="73" spans="1:1" x14ac:dyDescent="0.25">
      <c r="A73" s="25">
        <v>605</v>
      </c>
    </row>
    <row r="74" spans="1:1" x14ac:dyDescent="0.25">
      <c r="A74" s="25">
        <v>663</v>
      </c>
    </row>
    <row r="75" spans="1:1" x14ac:dyDescent="0.25">
      <c r="A75" s="25">
        <v>667</v>
      </c>
    </row>
    <row r="76" spans="1:1" x14ac:dyDescent="0.25">
      <c r="A76" s="25">
        <v>733</v>
      </c>
    </row>
    <row r="77" spans="1:1" x14ac:dyDescent="0.25">
      <c r="A77" s="25">
        <v>737</v>
      </c>
    </row>
    <row r="78" spans="1:1" x14ac:dyDescent="0.25">
      <c r="A78" s="25">
        <v>748</v>
      </c>
    </row>
    <row r="79" spans="1:1" x14ac:dyDescent="0.25">
      <c r="A79" s="25">
        <v>756</v>
      </c>
    </row>
    <row r="80" spans="1:1" x14ac:dyDescent="0.25">
      <c r="A80" s="25">
        <v>769</v>
      </c>
    </row>
    <row r="81" spans="1:1" x14ac:dyDescent="0.25">
      <c r="A81" s="25">
        <v>770</v>
      </c>
    </row>
    <row r="82" spans="1:1" x14ac:dyDescent="0.25">
      <c r="A82" s="25">
        <v>780</v>
      </c>
    </row>
    <row r="83" spans="1:1" x14ac:dyDescent="0.25">
      <c r="A83" s="25">
        <v>788</v>
      </c>
    </row>
    <row r="84" spans="1:1" x14ac:dyDescent="0.25">
      <c r="A84" s="25">
        <v>798</v>
      </c>
    </row>
    <row r="85" spans="1:1" x14ac:dyDescent="0.25">
      <c r="A85" s="25">
        <v>805</v>
      </c>
    </row>
    <row r="86" spans="1:1" x14ac:dyDescent="0.25">
      <c r="A86" s="25">
        <v>820</v>
      </c>
    </row>
    <row r="87" spans="1:1" x14ac:dyDescent="0.25">
      <c r="A87" s="25">
        <v>831</v>
      </c>
    </row>
    <row r="88" spans="1:1" x14ac:dyDescent="0.25">
      <c r="A88" s="25">
        <v>852</v>
      </c>
    </row>
    <row r="89" spans="1:1" x14ac:dyDescent="0.25">
      <c r="A89" s="25">
        <v>860</v>
      </c>
    </row>
  </sheetData>
  <phoneticPr fontId="7" type="noConversion"/>
  <printOptions gridLines="1"/>
  <pageMargins left="0.31496062992125984" right="0.31496062992125984" top="0.35433070866141736" bottom="0.35433070866141736" header="0.31496062992125984" footer="0.31496062992125984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97B8C-7537-4751-9AA5-82C48A865655}">
  <sheetPr>
    <pageSetUpPr fitToPage="1"/>
  </sheetPr>
  <dimension ref="A1:M58"/>
  <sheetViews>
    <sheetView topLeftCell="B46" zoomScaleNormal="100" workbookViewId="0">
      <selection activeCell="L61" sqref="L61"/>
    </sheetView>
  </sheetViews>
  <sheetFormatPr defaultRowHeight="15" x14ac:dyDescent="0.25"/>
  <cols>
    <col min="1" max="1" width="7.7109375" customWidth="1"/>
    <col min="2" max="2" width="20.7109375" style="34" customWidth="1"/>
    <col min="3" max="3" width="12.28515625" customWidth="1"/>
    <col min="4" max="4" width="24" customWidth="1"/>
    <col min="5" max="5" width="18.7109375" customWidth="1"/>
    <col min="6" max="6" width="19.85546875" customWidth="1"/>
    <col min="7" max="7" width="11.5703125" style="11" bestFit="1" customWidth="1"/>
    <col min="8" max="8" width="11.5703125" style="11" customWidth="1"/>
    <col min="9" max="9" width="12.140625" customWidth="1"/>
    <col min="10" max="10" width="11.140625" customWidth="1"/>
    <col min="11" max="11" width="4.85546875" customWidth="1"/>
    <col min="12" max="12" width="26" customWidth="1"/>
    <col min="13" max="13" width="16.5703125" customWidth="1"/>
    <col min="14" max="14" width="3.85546875" customWidth="1"/>
  </cols>
  <sheetData>
    <row r="1" spans="1:13" x14ac:dyDescent="0.25">
      <c r="A1" s="6" t="s">
        <v>85</v>
      </c>
      <c r="G1" s="53"/>
      <c r="H1" s="53"/>
    </row>
    <row r="2" spans="1:13" x14ac:dyDescent="0.25">
      <c r="A2" s="6" t="s">
        <v>86</v>
      </c>
      <c r="G2" s="53"/>
      <c r="H2" s="53"/>
    </row>
    <row r="3" spans="1:13" x14ac:dyDescent="0.25">
      <c r="A3" t="s">
        <v>27</v>
      </c>
      <c r="G3" s="53"/>
      <c r="H3" s="53"/>
    </row>
    <row r="4" spans="1:13" x14ac:dyDescent="0.25">
      <c r="A4" t="s">
        <v>28</v>
      </c>
      <c r="G4" s="53"/>
      <c r="H4" s="53"/>
    </row>
    <row r="5" spans="1:13" x14ac:dyDescent="0.25">
      <c r="A5" t="s">
        <v>29</v>
      </c>
      <c r="C5" t="s">
        <v>30</v>
      </c>
      <c r="G5" s="53"/>
      <c r="H5" s="53"/>
    </row>
    <row r="6" spans="1:13" x14ac:dyDescent="0.25">
      <c r="G6" s="53"/>
      <c r="H6" s="53"/>
    </row>
    <row r="7" spans="1:13" x14ac:dyDescent="0.25">
      <c r="A7" s="6" t="s">
        <v>139</v>
      </c>
      <c r="B7" s="35"/>
      <c r="G7" s="53"/>
      <c r="H7" s="53"/>
    </row>
    <row r="8" spans="1:13" x14ac:dyDescent="0.25">
      <c r="A8" t="s">
        <v>31</v>
      </c>
      <c r="G8" s="53"/>
      <c r="H8" s="53"/>
    </row>
    <row r="9" spans="1:13" x14ac:dyDescent="0.25">
      <c r="A9" s="3" t="s">
        <v>16</v>
      </c>
      <c r="G9" s="53"/>
      <c r="H9" s="53"/>
    </row>
    <row r="10" spans="1:13" x14ac:dyDescent="0.25">
      <c r="A10" s="1" t="s">
        <v>0</v>
      </c>
      <c r="G10" s="53"/>
      <c r="H10" s="53"/>
    </row>
    <row r="11" spans="1:13" ht="15.75" x14ac:dyDescent="0.25">
      <c r="A11" s="2"/>
      <c r="G11" s="53"/>
      <c r="H11" s="53"/>
      <c r="L11" s="54" t="s">
        <v>43</v>
      </c>
      <c r="M11" s="55"/>
    </row>
    <row r="12" spans="1:13" x14ac:dyDescent="0.25">
      <c r="G12" s="53"/>
      <c r="H12" s="53"/>
      <c r="L12" s="56" t="s">
        <v>44</v>
      </c>
      <c r="M12" s="57"/>
    </row>
    <row r="13" spans="1:13" x14ac:dyDescent="0.25">
      <c r="A13" s="36" t="s">
        <v>88</v>
      </c>
      <c r="B13" s="36" t="s">
        <v>5</v>
      </c>
      <c r="C13" s="4" t="s">
        <v>7</v>
      </c>
      <c r="D13" s="4" t="s">
        <v>8</v>
      </c>
      <c r="E13" s="4" t="s">
        <v>10</v>
      </c>
      <c r="F13" s="4" t="s">
        <v>12</v>
      </c>
      <c r="G13" s="12" t="s">
        <v>14</v>
      </c>
      <c r="H13" s="12" t="s">
        <v>100</v>
      </c>
      <c r="I13" s="4" t="s">
        <v>22</v>
      </c>
      <c r="J13" s="4" t="s">
        <v>19</v>
      </c>
      <c r="K13" s="4" t="s">
        <v>17</v>
      </c>
      <c r="L13" s="4" t="s">
        <v>24</v>
      </c>
      <c r="M13" s="4" t="s">
        <v>26</v>
      </c>
    </row>
    <row r="14" spans="1:13" x14ac:dyDescent="0.25">
      <c r="A14" s="37" t="s">
        <v>89</v>
      </c>
      <c r="B14" s="37" t="s">
        <v>6</v>
      </c>
      <c r="C14" s="5" t="s">
        <v>6</v>
      </c>
      <c r="D14" s="5" t="s">
        <v>9</v>
      </c>
      <c r="E14" s="5" t="s">
        <v>11</v>
      </c>
      <c r="F14" s="5" t="s">
        <v>13</v>
      </c>
      <c r="G14" s="13" t="s">
        <v>15</v>
      </c>
      <c r="H14" s="13" t="s">
        <v>101</v>
      </c>
      <c r="I14" s="5" t="s">
        <v>23</v>
      </c>
      <c r="J14" s="5" t="s">
        <v>20</v>
      </c>
      <c r="K14" s="5"/>
      <c r="L14" s="5" t="s">
        <v>25</v>
      </c>
      <c r="M14" s="5" t="s">
        <v>41</v>
      </c>
    </row>
    <row r="15" spans="1:13" x14ac:dyDescent="0.25">
      <c r="A15" s="30">
        <v>1</v>
      </c>
      <c r="B15" s="38" t="s">
        <v>64</v>
      </c>
      <c r="C15" s="31">
        <v>44572</v>
      </c>
      <c r="D15" s="30" t="s">
        <v>65</v>
      </c>
      <c r="E15" s="33" t="s">
        <v>35</v>
      </c>
      <c r="F15" s="27" t="s">
        <v>66</v>
      </c>
      <c r="G15" s="28">
        <v>267.11</v>
      </c>
      <c r="H15" s="28">
        <v>218.94</v>
      </c>
      <c r="I15" s="45">
        <v>44602</v>
      </c>
      <c r="J15" s="25" t="s">
        <v>21</v>
      </c>
      <c r="K15" s="25"/>
      <c r="L15" s="29">
        <v>44579</v>
      </c>
      <c r="M15" s="25">
        <v>1</v>
      </c>
    </row>
    <row r="16" spans="1:13" x14ac:dyDescent="0.25">
      <c r="A16" s="30">
        <f>A15+1</f>
        <v>2</v>
      </c>
      <c r="B16" s="32" t="s">
        <v>90</v>
      </c>
      <c r="C16" s="31">
        <v>44572</v>
      </c>
      <c r="D16" s="30" t="s">
        <v>49</v>
      </c>
      <c r="E16" s="33" t="s">
        <v>83</v>
      </c>
      <c r="F16" s="27" t="s">
        <v>91</v>
      </c>
      <c r="G16" s="28">
        <v>58.56</v>
      </c>
      <c r="H16" s="28">
        <v>48</v>
      </c>
      <c r="I16" s="45">
        <v>44237</v>
      </c>
      <c r="J16" s="25" t="s">
        <v>21</v>
      </c>
      <c r="K16" s="25"/>
      <c r="L16" s="29">
        <v>44586</v>
      </c>
      <c r="M16" s="25">
        <v>1</v>
      </c>
    </row>
    <row r="17" spans="1:13" x14ac:dyDescent="0.25">
      <c r="A17" s="30">
        <f t="shared" ref="A17:A44" si="0">A16+1</f>
        <v>3</v>
      </c>
      <c r="B17" s="39" t="s">
        <v>140</v>
      </c>
      <c r="C17" s="31">
        <v>44573</v>
      </c>
      <c r="D17" s="30" t="s">
        <v>92</v>
      </c>
      <c r="E17" s="42" t="s">
        <v>93</v>
      </c>
      <c r="F17" s="27" t="s">
        <v>53</v>
      </c>
      <c r="G17" s="28">
        <v>22.14</v>
      </c>
      <c r="H17" s="28">
        <v>19.95</v>
      </c>
      <c r="I17" s="45">
        <v>44606</v>
      </c>
      <c r="J17" s="25" t="s">
        <v>21</v>
      </c>
      <c r="K17" s="25"/>
      <c r="L17" s="29">
        <v>44642</v>
      </c>
      <c r="M17" s="25">
        <v>36</v>
      </c>
    </row>
    <row r="18" spans="1:13" x14ac:dyDescent="0.25">
      <c r="A18" s="30">
        <f t="shared" si="0"/>
        <v>4</v>
      </c>
      <c r="B18" s="75" t="s">
        <v>141</v>
      </c>
      <c r="C18" s="31">
        <v>44573</v>
      </c>
      <c r="D18" s="30" t="s">
        <v>48</v>
      </c>
      <c r="E18" s="32" t="s">
        <v>32</v>
      </c>
      <c r="F18" s="27" t="s">
        <v>53</v>
      </c>
      <c r="G18" s="48">
        <v>65</v>
      </c>
      <c r="H18" s="48">
        <v>53.28</v>
      </c>
      <c r="I18" s="45">
        <v>44603</v>
      </c>
      <c r="J18" s="27" t="s">
        <v>21</v>
      </c>
      <c r="K18" s="25"/>
      <c r="L18" s="29">
        <v>44603</v>
      </c>
      <c r="M18" s="25">
        <v>1</v>
      </c>
    </row>
    <row r="19" spans="1:13" x14ac:dyDescent="0.25">
      <c r="A19" s="30">
        <f t="shared" si="0"/>
        <v>5</v>
      </c>
      <c r="B19" s="39">
        <v>148</v>
      </c>
      <c r="C19" s="31">
        <v>44575</v>
      </c>
      <c r="D19" s="30" t="s">
        <v>52</v>
      </c>
      <c r="E19" s="33" t="s">
        <v>45</v>
      </c>
      <c r="F19" s="27" t="s">
        <v>142</v>
      </c>
      <c r="G19" s="48">
        <v>453.5</v>
      </c>
      <c r="H19" s="48">
        <v>371.72</v>
      </c>
      <c r="I19" s="45">
        <v>44575</v>
      </c>
      <c r="J19" s="27" t="s">
        <v>21</v>
      </c>
      <c r="K19" s="25"/>
      <c r="L19" s="29">
        <v>44575</v>
      </c>
      <c r="M19" s="25">
        <v>1</v>
      </c>
    </row>
    <row r="20" spans="1:13" x14ac:dyDescent="0.25">
      <c r="A20" s="30">
        <f t="shared" si="0"/>
        <v>6</v>
      </c>
      <c r="B20" s="39">
        <v>677</v>
      </c>
      <c r="C20" s="31">
        <v>44592</v>
      </c>
      <c r="D20" s="30" t="s">
        <v>49</v>
      </c>
      <c r="E20" s="33" t="s">
        <v>50</v>
      </c>
      <c r="F20" s="27" t="s">
        <v>143</v>
      </c>
      <c r="G20" s="48">
        <v>61</v>
      </c>
      <c r="H20" s="48">
        <v>50</v>
      </c>
      <c r="I20" s="45">
        <v>44620</v>
      </c>
      <c r="J20" s="27" t="s">
        <v>21</v>
      </c>
      <c r="K20" s="25"/>
      <c r="L20" s="29">
        <v>44811</v>
      </c>
      <c r="M20" s="25">
        <v>187</v>
      </c>
    </row>
    <row r="21" spans="1:13" x14ac:dyDescent="0.25">
      <c r="A21" s="30">
        <f t="shared" si="0"/>
        <v>7</v>
      </c>
      <c r="B21" s="43" t="s">
        <v>144</v>
      </c>
      <c r="C21" s="31">
        <v>44598</v>
      </c>
      <c r="D21" s="30" t="s">
        <v>68</v>
      </c>
      <c r="E21" s="33" t="s">
        <v>47</v>
      </c>
      <c r="F21" s="27" t="s">
        <v>34</v>
      </c>
      <c r="G21" s="48">
        <v>64.64</v>
      </c>
      <c r="H21" s="48">
        <v>52.98</v>
      </c>
      <c r="I21" s="45">
        <v>44613</v>
      </c>
      <c r="J21" s="27" t="s">
        <v>21</v>
      </c>
      <c r="K21" s="25"/>
      <c r="L21" s="29">
        <v>44614</v>
      </c>
      <c r="M21" s="25">
        <v>1</v>
      </c>
    </row>
    <row r="22" spans="1:13" x14ac:dyDescent="0.25">
      <c r="A22" s="30">
        <f t="shared" si="0"/>
        <v>8</v>
      </c>
      <c r="B22" s="34">
        <v>828</v>
      </c>
      <c r="C22" s="58">
        <v>44603</v>
      </c>
      <c r="D22" s="30" t="s">
        <v>49</v>
      </c>
      <c r="E22" s="33" t="s">
        <v>50</v>
      </c>
      <c r="F22" t="str">
        <f>F20</f>
        <v>assistenza inform.</v>
      </c>
      <c r="G22" s="11">
        <v>36.6</v>
      </c>
      <c r="H22" s="11">
        <v>30</v>
      </c>
      <c r="I22" s="64">
        <v>44631</v>
      </c>
      <c r="J22" s="27" t="s">
        <v>21</v>
      </c>
      <c r="L22" s="29">
        <v>44635</v>
      </c>
      <c r="M22" s="25">
        <v>4</v>
      </c>
    </row>
    <row r="23" spans="1:13" x14ac:dyDescent="0.25">
      <c r="A23" s="30">
        <f t="shared" si="0"/>
        <v>9</v>
      </c>
      <c r="B23" s="39">
        <v>54</v>
      </c>
      <c r="C23" s="31">
        <v>44614</v>
      </c>
      <c r="D23" s="30" t="s">
        <v>70</v>
      </c>
      <c r="E23" s="33" t="s">
        <v>51</v>
      </c>
      <c r="F23" s="27" t="s">
        <v>71</v>
      </c>
      <c r="G23" s="63">
        <v>2118.9</v>
      </c>
      <c r="H23" s="63">
        <v>1784.9</v>
      </c>
      <c r="I23" s="65">
        <v>44642</v>
      </c>
      <c r="J23" s="25" t="s">
        <v>21</v>
      </c>
      <c r="K23" s="25"/>
      <c r="L23" s="29">
        <v>44635</v>
      </c>
      <c r="M23" s="25">
        <v>1</v>
      </c>
    </row>
    <row r="24" spans="1:13" x14ac:dyDescent="0.25">
      <c r="A24" s="30">
        <f t="shared" si="0"/>
        <v>10</v>
      </c>
      <c r="B24" s="39">
        <v>893</v>
      </c>
      <c r="C24" s="31">
        <v>44610</v>
      </c>
      <c r="D24" t="str">
        <f>D22</f>
        <v>MIPS INFORMATICA SPA</v>
      </c>
      <c r="E24" s="33" t="s">
        <v>50</v>
      </c>
      <c r="F24" s="27" t="str">
        <f>F22</f>
        <v>assistenza inform.</v>
      </c>
      <c r="G24" s="48">
        <v>573.4</v>
      </c>
      <c r="H24" s="48">
        <v>470</v>
      </c>
      <c r="I24" s="45">
        <v>44638</v>
      </c>
      <c r="J24" s="27" t="s">
        <v>21</v>
      </c>
      <c r="K24" s="25"/>
      <c r="L24" s="29">
        <v>44635</v>
      </c>
      <c r="M24" s="25">
        <v>1</v>
      </c>
    </row>
    <row r="25" spans="1:13" x14ac:dyDescent="0.25">
      <c r="A25" s="30">
        <f t="shared" si="0"/>
        <v>11</v>
      </c>
      <c r="B25" s="39" t="s">
        <v>145</v>
      </c>
      <c r="C25" s="31">
        <v>44620</v>
      </c>
      <c r="D25" s="30" t="s">
        <v>94</v>
      </c>
      <c r="E25" s="32" t="s">
        <v>33</v>
      </c>
      <c r="F25" s="27" t="s">
        <v>95</v>
      </c>
      <c r="G25" s="48">
        <v>976</v>
      </c>
      <c r="H25" s="48">
        <v>800</v>
      </c>
      <c r="I25" s="45">
        <v>44651</v>
      </c>
      <c r="J25" s="27" t="s">
        <v>21</v>
      </c>
      <c r="K25" s="25"/>
      <c r="L25" s="29">
        <v>44593</v>
      </c>
      <c r="M25" s="25">
        <v>1</v>
      </c>
    </row>
    <row r="26" spans="1:13" x14ac:dyDescent="0.25">
      <c r="A26" s="30">
        <f t="shared" si="0"/>
        <v>12</v>
      </c>
      <c r="B26" s="39" t="s">
        <v>146</v>
      </c>
      <c r="C26" s="31">
        <v>44630</v>
      </c>
      <c r="D26" s="30" t="s">
        <v>92</v>
      </c>
      <c r="E26" s="42" t="str">
        <f>E17</f>
        <v>00488410010</v>
      </c>
      <c r="F26" s="27" t="s">
        <v>53</v>
      </c>
      <c r="G26" s="48">
        <v>52.59</v>
      </c>
      <c r="H26" s="48">
        <v>44.91</v>
      </c>
      <c r="I26" s="45">
        <v>44662</v>
      </c>
      <c r="J26" s="27" t="s">
        <v>21</v>
      </c>
      <c r="K26" s="25"/>
      <c r="L26" s="29">
        <v>44656</v>
      </c>
      <c r="M26" s="25">
        <v>1</v>
      </c>
    </row>
    <row r="27" spans="1:13" x14ac:dyDescent="0.25">
      <c r="A27" s="30">
        <f t="shared" si="0"/>
        <v>13</v>
      </c>
      <c r="B27" s="40" t="s">
        <v>147</v>
      </c>
      <c r="C27" s="31">
        <v>44651</v>
      </c>
      <c r="D27" s="30" t="s">
        <v>75</v>
      </c>
      <c r="E27" s="33">
        <v>1934790971</v>
      </c>
      <c r="F27" s="27" t="s">
        <v>76</v>
      </c>
      <c r="G27" s="48">
        <v>799.43</v>
      </c>
      <c r="H27" s="48">
        <v>655.27</v>
      </c>
      <c r="I27" s="45">
        <v>44681</v>
      </c>
      <c r="J27" s="27" t="s">
        <v>21</v>
      </c>
      <c r="K27" s="25"/>
      <c r="L27" s="29">
        <v>44670</v>
      </c>
      <c r="M27" s="25">
        <v>1</v>
      </c>
    </row>
    <row r="28" spans="1:13" x14ac:dyDescent="0.25">
      <c r="A28" s="30">
        <f t="shared" si="0"/>
        <v>14</v>
      </c>
      <c r="B28" s="34">
        <v>2</v>
      </c>
      <c r="C28" s="58">
        <v>44656</v>
      </c>
      <c r="D28" s="59" t="s">
        <v>96</v>
      </c>
      <c r="E28" t="s">
        <v>97</v>
      </c>
      <c r="F28" s="74" t="s">
        <v>148</v>
      </c>
      <c r="G28" s="11">
        <v>1040</v>
      </c>
      <c r="H28" s="11">
        <v>1040</v>
      </c>
      <c r="I28" s="64">
        <v>44686</v>
      </c>
      <c r="J28" s="27" t="s">
        <v>21</v>
      </c>
      <c r="L28" s="29">
        <v>44670</v>
      </c>
      <c r="M28" s="25">
        <v>1</v>
      </c>
    </row>
    <row r="29" spans="1:13" x14ac:dyDescent="0.25">
      <c r="A29" s="30">
        <f t="shared" si="0"/>
        <v>15</v>
      </c>
      <c r="B29" s="44" t="s">
        <v>149</v>
      </c>
      <c r="C29" s="31">
        <v>44664</v>
      </c>
      <c r="D29" s="30" t="s">
        <v>46</v>
      </c>
      <c r="E29" s="33" t="s">
        <v>47</v>
      </c>
      <c r="F29" s="27" t="s">
        <v>34</v>
      </c>
      <c r="G29" s="48">
        <v>59.99</v>
      </c>
      <c r="H29" s="48">
        <v>49.17</v>
      </c>
      <c r="I29" s="45">
        <v>44679</v>
      </c>
      <c r="J29" s="27" t="s">
        <v>21</v>
      </c>
      <c r="K29" s="25"/>
      <c r="L29" s="29">
        <v>44679</v>
      </c>
      <c r="M29" s="25">
        <v>1</v>
      </c>
    </row>
    <row r="30" spans="1:13" x14ac:dyDescent="0.25">
      <c r="A30" s="30">
        <f t="shared" si="0"/>
        <v>16</v>
      </c>
      <c r="B30" s="39">
        <v>2165</v>
      </c>
      <c r="C30" s="31">
        <v>44681</v>
      </c>
      <c r="D30" s="30" t="s">
        <v>81</v>
      </c>
      <c r="E30" s="33" t="s">
        <v>36</v>
      </c>
      <c r="F30" s="27" t="s">
        <v>82</v>
      </c>
      <c r="G30" s="48">
        <v>213.5</v>
      </c>
      <c r="H30" s="48">
        <v>175</v>
      </c>
      <c r="I30" s="45">
        <v>44711</v>
      </c>
      <c r="J30" s="27" t="s">
        <v>21</v>
      </c>
      <c r="K30" s="25"/>
      <c r="L30" s="29">
        <v>44691</v>
      </c>
      <c r="M30" s="25">
        <v>1</v>
      </c>
    </row>
    <row r="31" spans="1:13" x14ac:dyDescent="0.25">
      <c r="A31" s="30">
        <f t="shared" si="0"/>
        <v>17</v>
      </c>
      <c r="B31" s="39" t="s">
        <v>150</v>
      </c>
      <c r="C31" s="31">
        <v>44693</v>
      </c>
      <c r="D31" s="30" t="s">
        <v>92</v>
      </c>
      <c r="E31" s="42" t="s">
        <v>93</v>
      </c>
      <c r="F31" s="27" t="s">
        <v>53</v>
      </c>
      <c r="G31" s="48">
        <v>78.08</v>
      </c>
      <c r="H31" s="48">
        <v>65.8</v>
      </c>
      <c r="I31" s="45">
        <v>44725</v>
      </c>
      <c r="J31" s="27" t="s">
        <v>21</v>
      </c>
      <c r="K31" s="25"/>
      <c r="L31" s="29">
        <v>44784</v>
      </c>
      <c r="M31" s="25">
        <v>59</v>
      </c>
    </row>
    <row r="32" spans="1:13" x14ac:dyDescent="0.25">
      <c r="A32" s="30">
        <f t="shared" si="0"/>
        <v>18</v>
      </c>
      <c r="B32" s="39">
        <v>166</v>
      </c>
      <c r="C32" s="31">
        <v>44698</v>
      </c>
      <c r="D32" s="30" t="s">
        <v>70</v>
      </c>
      <c r="E32" s="33" t="s">
        <v>51</v>
      </c>
      <c r="F32" s="27" t="s">
        <v>71</v>
      </c>
      <c r="G32" s="48">
        <v>1738.26</v>
      </c>
      <c r="H32" s="48">
        <v>1464.26</v>
      </c>
      <c r="I32" s="45">
        <v>44729</v>
      </c>
      <c r="J32" s="27" t="s">
        <v>21</v>
      </c>
      <c r="K32" s="25"/>
      <c r="L32" s="29">
        <v>44712</v>
      </c>
      <c r="M32" s="25">
        <v>1</v>
      </c>
    </row>
    <row r="33" spans="1:13" x14ac:dyDescent="0.25">
      <c r="A33" s="30">
        <f t="shared" si="0"/>
        <v>19</v>
      </c>
      <c r="B33" s="39" t="s">
        <v>151</v>
      </c>
      <c r="C33" s="31">
        <v>44701</v>
      </c>
      <c r="D33" t="str">
        <f>D22</f>
        <v>MIPS INFORMATICA SPA</v>
      </c>
      <c r="E33" s="33" t="s">
        <v>50</v>
      </c>
      <c r="F33" s="27" t="str">
        <f>F22</f>
        <v>assistenza inform.</v>
      </c>
      <c r="G33" s="48">
        <v>134.19999999999999</v>
      </c>
      <c r="H33" s="48">
        <v>110</v>
      </c>
      <c r="I33" s="45">
        <v>44701</v>
      </c>
      <c r="J33" s="27" t="s">
        <v>21</v>
      </c>
      <c r="K33" s="25"/>
      <c r="L33" s="45">
        <v>44712</v>
      </c>
      <c r="M33" s="25">
        <v>11</v>
      </c>
    </row>
    <row r="34" spans="1:13" x14ac:dyDescent="0.25">
      <c r="A34" s="30">
        <f t="shared" si="0"/>
        <v>20</v>
      </c>
      <c r="B34" s="44" t="s">
        <v>152</v>
      </c>
      <c r="C34" s="31">
        <v>44723</v>
      </c>
      <c r="D34" s="30" t="s">
        <v>46</v>
      </c>
      <c r="E34" s="33" t="s">
        <v>47</v>
      </c>
      <c r="F34" s="27" t="s">
        <v>34</v>
      </c>
      <c r="G34" s="48">
        <v>60.85</v>
      </c>
      <c r="H34" s="48">
        <v>49.88</v>
      </c>
      <c r="I34" s="45">
        <v>44739</v>
      </c>
      <c r="J34" s="27" t="s">
        <v>21</v>
      </c>
      <c r="K34" s="25"/>
      <c r="L34" s="45">
        <v>44739</v>
      </c>
      <c r="M34" s="25">
        <v>1</v>
      </c>
    </row>
    <row r="35" spans="1:13" x14ac:dyDescent="0.25">
      <c r="A35" s="30">
        <f t="shared" si="0"/>
        <v>21</v>
      </c>
      <c r="B35" s="34">
        <v>2657</v>
      </c>
      <c r="C35" s="58">
        <v>44729</v>
      </c>
      <c r="D35" t="str">
        <f>D24</f>
        <v>MIPS INFORMATICA SPA</v>
      </c>
      <c r="E35" s="33" t="s">
        <v>50</v>
      </c>
      <c r="F35" s="27" t="str">
        <f>F24</f>
        <v>assistenza inform.</v>
      </c>
      <c r="G35" s="48">
        <v>134.19999999999999</v>
      </c>
      <c r="H35" s="48">
        <v>110</v>
      </c>
      <c r="I35" s="45">
        <v>44759</v>
      </c>
      <c r="J35" s="27" t="s">
        <v>21</v>
      </c>
      <c r="K35" s="25"/>
      <c r="L35" s="29">
        <v>44754</v>
      </c>
      <c r="M35" s="25">
        <v>1</v>
      </c>
    </row>
    <row r="36" spans="1:13" x14ac:dyDescent="0.25">
      <c r="A36" s="30">
        <f t="shared" si="0"/>
        <v>22</v>
      </c>
      <c r="B36" s="39" t="s">
        <v>153</v>
      </c>
      <c r="C36" s="31">
        <v>44753</v>
      </c>
      <c r="D36" s="30" t="s">
        <v>92</v>
      </c>
      <c r="E36" s="42" t="s">
        <v>93</v>
      </c>
      <c r="F36" s="27" t="s">
        <v>53</v>
      </c>
      <c r="G36" s="48">
        <v>181.28</v>
      </c>
      <c r="H36" s="48">
        <v>169</v>
      </c>
      <c r="I36" s="45">
        <v>44784</v>
      </c>
      <c r="J36" s="27" t="s">
        <v>21</v>
      </c>
      <c r="K36" s="25"/>
      <c r="L36" s="29">
        <v>44862</v>
      </c>
      <c r="M36" s="25">
        <v>78</v>
      </c>
    </row>
    <row r="37" spans="1:13" x14ac:dyDescent="0.25">
      <c r="A37" s="30">
        <f t="shared" si="0"/>
        <v>23</v>
      </c>
      <c r="B37" s="39" t="s">
        <v>154</v>
      </c>
      <c r="C37" s="31">
        <v>44783</v>
      </c>
      <c r="D37" s="30" t="s">
        <v>46</v>
      </c>
      <c r="E37" s="33" t="s">
        <v>47</v>
      </c>
      <c r="F37" s="27" t="s">
        <v>34</v>
      </c>
      <c r="G37" s="48">
        <v>71.94</v>
      </c>
      <c r="H37" s="48">
        <v>58.97</v>
      </c>
      <c r="I37" s="45">
        <v>44798</v>
      </c>
      <c r="J37" s="27" t="s">
        <v>21</v>
      </c>
      <c r="K37" s="25"/>
      <c r="L37" s="29">
        <v>44798</v>
      </c>
      <c r="M37" s="25">
        <v>1</v>
      </c>
    </row>
    <row r="38" spans="1:13" x14ac:dyDescent="0.25">
      <c r="A38" s="30">
        <f t="shared" si="0"/>
        <v>24</v>
      </c>
      <c r="B38" s="39" t="s">
        <v>155</v>
      </c>
      <c r="C38" s="31">
        <v>44814</v>
      </c>
      <c r="D38" s="30" t="s">
        <v>92</v>
      </c>
      <c r="E38" s="42" t="s">
        <v>93</v>
      </c>
      <c r="F38" s="27" t="s">
        <v>53</v>
      </c>
      <c r="G38" s="48">
        <v>78.08</v>
      </c>
      <c r="H38" s="48">
        <v>65.8</v>
      </c>
      <c r="I38" s="45">
        <v>44845</v>
      </c>
      <c r="J38" s="27" t="s">
        <v>21</v>
      </c>
      <c r="K38" s="25"/>
      <c r="L38" s="29">
        <v>44845</v>
      </c>
      <c r="M38" s="25">
        <v>1</v>
      </c>
    </row>
    <row r="39" spans="1:13" x14ac:dyDescent="0.25">
      <c r="A39" s="30">
        <f t="shared" si="0"/>
        <v>25</v>
      </c>
      <c r="B39" s="39" t="s">
        <v>156</v>
      </c>
      <c r="C39" s="31">
        <v>44834</v>
      </c>
      <c r="D39" s="30" t="s">
        <v>157</v>
      </c>
      <c r="E39" s="32" t="s">
        <v>158</v>
      </c>
      <c r="F39" s="27" t="s">
        <v>159</v>
      </c>
      <c r="G39" s="48">
        <v>88.1</v>
      </c>
      <c r="H39" s="48">
        <v>77.55</v>
      </c>
      <c r="I39" s="45">
        <v>44834</v>
      </c>
      <c r="J39" s="27" t="s">
        <v>21</v>
      </c>
      <c r="K39" s="25"/>
      <c r="L39" s="29">
        <v>44834</v>
      </c>
      <c r="M39" s="25">
        <v>1</v>
      </c>
    </row>
    <row r="40" spans="1:13" x14ac:dyDescent="0.25">
      <c r="A40" s="30">
        <f t="shared" si="0"/>
        <v>26</v>
      </c>
      <c r="B40" s="30">
        <v>403</v>
      </c>
      <c r="C40" s="46">
        <v>44837</v>
      </c>
      <c r="D40" s="30" t="s">
        <v>70</v>
      </c>
      <c r="E40" s="33" t="s">
        <v>51</v>
      </c>
      <c r="F40" s="27" t="s">
        <v>71</v>
      </c>
      <c r="G40" s="48">
        <v>1230.74</v>
      </c>
      <c r="H40" s="48">
        <v>1036.74</v>
      </c>
      <c r="I40" s="45">
        <v>44868</v>
      </c>
      <c r="J40" s="27" t="s">
        <v>21</v>
      </c>
      <c r="K40" s="25"/>
      <c r="L40" s="29">
        <v>44861</v>
      </c>
      <c r="M40" s="25">
        <v>1</v>
      </c>
    </row>
    <row r="41" spans="1:13" x14ac:dyDescent="0.25">
      <c r="A41" s="30">
        <f t="shared" si="0"/>
        <v>27</v>
      </c>
      <c r="B41" s="30">
        <v>4265776656</v>
      </c>
      <c r="C41" s="31">
        <v>44844</v>
      </c>
      <c r="D41" s="30" t="s">
        <v>46</v>
      </c>
      <c r="E41" s="33" t="s">
        <v>47</v>
      </c>
      <c r="F41" s="27" t="s">
        <v>34</v>
      </c>
      <c r="G41" s="48">
        <v>82.46</v>
      </c>
      <c r="H41" s="48">
        <v>67.59</v>
      </c>
      <c r="I41" s="45">
        <v>44859</v>
      </c>
      <c r="J41" s="27" t="s">
        <v>21</v>
      </c>
      <c r="K41" s="25"/>
      <c r="L41" s="29">
        <v>44859</v>
      </c>
      <c r="M41" s="25">
        <v>1</v>
      </c>
    </row>
    <row r="42" spans="1:13" x14ac:dyDescent="0.25">
      <c r="A42" s="30">
        <f t="shared" si="0"/>
        <v>28</v>
      </c>
      <c r="B42" s="39" t="s">
        <v>160</v>
      </c>
      <c r="C42" s="31">
        <v>44875</v>
      </c>
      <c r="D42" s="30" t="s">
        <v>92</v>
      </c>
      <c r="E42" s="42" t="s">
        <v>93</v>
      </c>
      <c r="F42" s="27" t="s">
        <v>53</v>
      </c>
      <c r="G42" s="48">
        <v>82.03</v>
      </c>
      <c r="H42" s="48">
        <v>69.75</v>
      </c>
      <c r="I42" s="45">
        <v>44907</v>
      </c>
      <c r="J42" s="27" t="s">
        <v>21</v>
      </c>
      <c r="K42" s="25"/>
      <c r="L42" s="29">
        <v>44922</v>
      </c>
      <c r="M42" s="25">
        <v>15</v>
      </c>
    </row>
    <row r="43" spans="1:13" x14ac:dyDescent="0.25">
      <c r="A43" s="30">
        <f t="shared" si="0"/>
        <v>29</v>
      </c>
      <c r="B43" s="39">
        <v>214</v>
      </c>
      <c r="C43" s="31">
        <v>44891</v>
      </c>
      <c r="D43" s="30" t="s">
        <v>98</v>
      </c>
      <c r="E43" s="32" t="s">
        <v>99</v>
      </c>
      <c r="F43" s="27" t="s">
        <v>159</v>
      </c>
      <c r="G43" s="48">
        <v>170.01</v>
      </c>
      <c r="H43" s="48">
        <v>154.55000000000001</v>
      </c>
      <c r="I43" s="45">
        <v>44891</v>
      </c>
      <c r="J43" s="27" t="s">
        <v>21</v>
      </c>
      <c r="K43" s="25"/>
      <c r="L43" s="29">
        <v>44891</v>
      </c>
      <c r="M43" s="25">
        <v>1</v>
      </c>
    </row>
    <row r="44" spans="1:13" x14ac:dyDescent="0.25">
      <c r="A44" s="30">
        <f t="shared" si="0"/>
        <v>30</v>
      </c>
      <c r="B44" s="39" t="s">
        <v>161</v>
      </c>
      <c r="C44" s="31">
        <v>44903</v>
      </c>
      <c r="D44" s="30" t="s">
        <v>46</v>
      </c>
      <c r="E44" s="33" t="s">
        <v>47</v>
      </c>
      <c r="F44" s="27" t="s">
        <v>34</v>
      </c>
      <c r="G44" s="48">
        <v>75.53</v>
      </c>
      <c r="H44" s="25">
        <v>61.91</v>
      </c>
      <c r="I44" s="45">
        <v>44918</v>
      </c>
      <c r="J44" s="27" t="s">
        <v>21</v>
      </c>
      <c r="K44" s="25"/>
      <c r="L44" s="29">
        <v>44918</v>
      </c>
      <c r="M44" s="25">
        <f>L44-I44</f>
        <v>0</v>
      </c>
    </row>
    <row r="45" spans="1:13" x14ac:dyDescent="0.25">
      <c r="A45" s="30"/>
      <c r="B45" s="40"/>
      <c r="C45" s="31"/>
      <c r="D45" s="30"/>
      <c r="E45" s="33"/>
      <c r="F45" s="27"/>
      <c r="G45" s="25"/>
      <c r="H45" s="25"/>
      <c r="I45" s="29"/>
      <c r="J45" s="27"/>
      <c r="K45" s="25"/>
      <c r="L45" s="29"/>
      <c r="M45" s="25">
        <f>L45-I45</f>
        <v>0</v>
      </c>
    </row>
    <row r="46" spans="1:13" x14ac:dyDescent="0.25">
      <c r="A46" s="30"/>
      <c r="B46" s="30"/>
      <c r="C46" s="31"/>
      <c r="D46" s="30"/>
      <c r="E46" s="33"/>
      <c r="F46" s="25" t="s">
        <v>87</v>
      </c>
      <c r="G46" s="52">
        <f>SUM(G15:G45)</f>
        <v>11068.120000000004</v>
      </c>
      <c r="H46" s="52">
        <f>SUM(H15:H45)</f>
        <v>9425.92</v>
      </c>
      <c r="I46" s="25"/>
      <c r="J46" s="25"/>
      <c r="K46" s="25"/>
      <c r="L46" s="25"/>
      <c r="M46" s="25">
        <f>SUM(M15:M45)</f>
        <v>412</v>
      </c>
    </row>
    <row r="47" spans="1:13" x14ac:dyDescent="0.25">
      <c r="G47" s="53"/>
      <c r="H47" s="53"/>
    </row>
    <row r="48" spans="1:13" x14ac:dyDescent="0.25">
      <c r="B48" s="41"/>
      <c r="G48" s="53"/>
      <c r="H48" s="53"/>
      <c r="L48" s="60" t="s">
        <v>40</v>
      </c>
      <c r="M48" s="67">
        <f>M46/A44</f>
        <v>13.733333333333333</v>
      </c>
    </row>
    <row r="49" spans="1:13" x14ac:dyDescent="0.25">
      <c r="B49" s="41"/>
      <c r="G49" s="53"/>
      <c r="H49" s="53"/>
      <c r="L49" s="56" t="s">
        <v>38</v>
      </c>
      <c r="M49" s="68">
        <f>(G15*M15)+(G16*M16)+(G17*M17)+(G18*M18)+(G19*M19)+(G20*M20)+(G21*M21)+(G22*M22)+(G23*M23)+(G24*M24)+(G25*M25)+(G26*M26)+(G27*M27)+(G28*M28)+(G29*M29)+(G30*M30)+(G31*M31)+(G32*M32)+(G33*M33)+(G34*M34)+(G35*M35)+(G36*M36)+(G37*M37)+(G38*M38)+(G39*M39)+(G40*M40)+(G41*M41)+(G42*M42)+(G43*M43)+(G44*M44)</f>
        <v>44200.909999999996</v>
      </c>
    </row>
    <row r="50" spans="1:13" x14ac:dyDescent="0.25">
      <c r="B50" s="41"/>
      <c r="G50" s="53"/>
      <c r="H50" s="53"/>
      <c r="L50" s="61" t="s">
        <v>37</v>
      </c>
      <c r="M50" s="68">
        <f>G46</f>
        <v>11068.120000000004</v>
      </c>
    </row>
    <row r="51" spans="1:13" x14ac:dyDescent="0.25">
      <c r="B51" s="41"/>
      <c r="G51" s="53"/>
      <c r="H51" s="53"/>
      <c r="L51" s="48" t="s">
        <v>39</v>
      </c>
      <c r="M51" s="48">
        <f>M49/M50</f>
        <v>3.993533680516653</v>
      </c>
    </row>
    <row r="52" spans="1:13" x14ac:dyDescent="0.25">
      <c r="B52" s="41"/>
      <c r="G52" s="53"/>
      <c r="H52" s="53"/>
      <c r="L52" s="62" t="s">
        <v>42</v>
      </c>
      <c r="M52" s="66"/>
    </row>
    <row r="53" spans="1:13" x14ac:dyDescent="0.25">
      <c r="B53" s="41"/>
    </row>
    <row r="54" spans="1:13" x14ac:dyDescent="0.25">
      <c r="B54" s="41"/>
    </row>
    <row r="55" spans="1:13" x14ac:dyDescent="0.25">
      <c r="B55" s="41"/>
    </row>
    <row r="56" spans="1:13" x14ac:dyDescent="0.25">
      <c r="B56" s="41"/>
    </row>
    <row r="57" spans="1:13" x14ac:dyDescent="0.25">
      <c r="A57" s="6"/>
      <c r="B57" s="41"/>
    </row>
    <row r="58" spans="1:13" x14ac:dyDescent="0.25">
      <c r="A58" s="6"/>
    </row>
  </sheetData>
  <printOptions gridLines="1"/>
  <pageMargins left="0.31496062992125984" right="0.31496062992125984" top="0.35433070866141736" bottom="0.35433070866141736" header="0.31496062992125984" footer="0.31496062992125984"/>
  <pageSetup paperSize="9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E968F-7C80-4F2D-8EBB-DC6068C989AA}">
  <sheetPr>
    <pageSetUpPr fitToPage="1"/>
  </sheetPr>
  <dimension ref="A1:N89"/>
  <sheetViews>
    <sheetView tabSelected="1" topLeftCell="C68" zoomScaleNormal="100" workbookViewId="0">
      <selection sqref="A1:N84"/>
    </sheetView>
  </sheetViews>
  <sheetFormatPr defaultRowHeight="15" x14ac:dyDescent="0.25"/>
  <cols>
    <col min="1" max="1" width="7.7109375" customWidth="1"/>
    <col min="2" max="2" width="20.7109375" style="34" customWidth="1"/>
    <col min="3" max="3" width="12.28515625" customWidth="1"/>
    <col min="4" max="4" width="24" customWidth="1"/>
    <col min="5" max="5" width="18.7109375" customWidth="1"/>
    <col min="6" max="6" width="19.85546875" customWidth="1"/>
    <col min="7" max="7" width="11.5703125" style="11" bestFit="1" customWidth="1"/>
    <col min="8" max="8" width="12.7109375" style="11" customWidth="1"/>
    <col min="9" max="9" width="12.140625" customWidth="1"/>
    <col min="10" max="10" width="12.140625" hidden="1" customWidth="1"/>
    <col min="11" max="11" width="11.140625" customWidth="1"/>
    <col min="12" max="12" width="4.85546875" customWidth="1"/>
    <col min="13" max="13" width="26" customWidth="1"/>
    <col min="14" max="14" width="14.140625" customWidth="1"/>
  </cols>
  <sheetData>
    <row r="1" spans="1:14" x14ac:dyDescent="0.25">
      <c r="A1" s="6" t="s">
        <v>85</v>
      </c>
      <c r="G1" s="53"/>
      <c r="H1" s="53"/>
    </row>
    <row r="2" spans="1:14" x14ac:dyDescent="0.25">
      <c r="A2" s="6" t="s">
        <v>86</v>
      </c>
      <c r="G2" s="53"/>
      <c r="H2" s="53"/>
    </row>
    <row r="3" spans="1:14" x14ac:dyDescent="0.25">
      <c r="A3" t="s">
        <v>162</v>
      </c>
      <c r="G3" s="53"/>
      <c r="H3" s="53"/>
    </row>
    <row r="4" spans="1:14" x14ac:dyDescent="0.25">
      <c r="A4" t="s">
        <v>29</v>
      </c>
      <c r="C4" t="s">
        <v>30</v>
      </c>
      <c r="G4" s="53"/>
      <c r="H4" s="53"/>
    </row>
    <row r="5" spans="1:14" x14ac:dyDescent="0.25">
      <c r="G5" s="53"/>
      <c r="H5" s="53"/>
    </row>
    <row r="6" spans="1:14" x14ac:dyDescent="0.25">
      <c r="A6" s="6" t="s">
        <v>102</v>
      </c>
      <c r="B6" s="35"/>
      <c r="G6" s="53"/>
      <c r="H6" s="53"/>
    </row>
    <row r="7" spans="1:14" x14ac:dyDescent="0.25">
      <c r="A7" t="s">
        <v>31</v>
      </c>
      <c r="G7" s="53"/>
      <c r="H7" s="53"/>
    </row>
    <row r="8" spans="1:14" x14ac:dyDescent="0.25">
      <c r="A8" s="3" t="s">
        <v>16</v>
      </c>
      <c r="G8" s="53"/>
      <c r="H8" s="53"/>
    </row>
    <row r="9" spans="1:14" x14ac:dyDescent="0.25">
      <c r="A9" s="1" t="s">
        <v>0</v>
      </c>
      <c r="G9" s="53"/>
      <c r="H9" s="53"/>
    </row>
    <row r="10" spans="1:14" ht="15.75" x14ac:dyDescent="0.25">
      <c r="A10" s="2"/>
      <c r="G10" s="53"/>
      <c r="H10" s="53"/>
      <c r="M10" s="54" t="s">
        <v>43</v>
      </c>
      <c r="N10" s="55"/>
    </row>
    <row r="11" spans="1:14" x14ac:dyDescent="0.25">
      <c r="G11" s="53"/>
      <c r="H11" s="53"/>
      <c r="M11" s="56" t="s">
        <v>44</v>
      </c>
      <c r="N11" s="57"/>
    </row>
    <row r="12" spans="1:14" x14ac:dyDescent="0.25">
      <c r="A12" s="36" t="s">
        <v>88</v>
      </c>
      <c r="B12" s="36" t="s">
        <v>5</v>
      </c>
      <c r="C12" s="4" t="s">
        <v>7</v>
      </c>
      <c r="D12" s="4" t="s">
        <v>8</v>
      </c>
      <c r="E12" s="4" t="s">
        <v>10</v>
      </c>
      <c r="F12" s="4" t="s">
        <v>12</v>
      </c>
      <c r="G12" s="12" t="s">
        <v>14</v>
      </c>
      <c r="H12" s="12" t="s">
        <v>100</v>
      </c>
      <c r="I12" s="4" t="s">
        <v>22</v>
      </c>
      <c r="J12" s="4"/>
      <c r="K12" s="4" t="s">
        <v>19</v>
      </c>
      <c r="L12" s="4" t="s">
        <v>165</v>
      </c>
      <c r="M12" s="4" t="s">
        <v>24</v>
      </c>
      <c r="N12" s="4" t="s">
        <v>26</v>
      </c>
    </row>
    <row r="13" spans="1:14" x14ac:dyDescent="0.25">
      <c r="A13" s="37" t="s">
        <v>89</v>
      </c>
      <c r="B13" s="37" t="s">
        <v>6</v>
      </c>
      <c r="C13" s="5" t="s">
        <v>6</v>
      </c>
      <c r="D13" s="5" t="s">
        <v>9</v>
      </c>
      <c r="E13" s="5" t="s">
        <v>11</v>
      </c>
      <c r="F13" s="5" t="s">
        <v>13</v>
      </c>
      <c r="G13" s="13" t="s">
        <v>15</v>
      </c>
      <c r="H13" s="13" t="s">
        <v>101</v>
      </c>
      <c r="I13" s="5" t="s">
        <v>23</v>
      </c>
      <c r="J13" s="37" t="s">
        <v>163</v>
      </c>
      <c r="K13" s="5" t="s">
        <v>20</v>
      </c>
      <c r="L13" s="5"/>
      <c r="M13" s="5" t="s">
        <v>25</v>
      </c>
      <c r="N13" s="5" t="s">
        <v>41</v>
      </c>
    </row>
    <row r="14" spans="1:14" x14ac:dyDescent="0.25">
      <c r="A14" s="30">
        <v>1</v>
      </c>
      <c r="B14" s="38" t="s">
        <v>103</v>
      </c>
      <c r="C14" s="31">
        <v>44938</v>
      </c>
      <c r="D14" s="30" t="s">
        <v>92</v>
      </c>
      <c r="E14" s="42" t="s">
        <v>93</v>
      </c>
      <c r="F14" s="27" t="s">
        <v>53</v>
      </c>
      <c r="G14" s="28">
        <v>98</v>
      </c>
      <c r="H14" s="28">
        <v>82.13</v>
      </c>
      <c r="I14" s="45">
        <v>44972</v>
      </c>
      <c r="J14" s="77">
        <f>C14+30</f>
        <v>44968</v>
      </c>
      <c r="K14" s="25" t="s">
        <v>21</v>
      </c>
      <c r="L14" s="25"/>
      <c r="M14" s="29">
        <f>I14</f>
        <v>44972</v>
      </c>
      <c r="N14" s="25">
        <f>M14-I14</f>
        <v>0</v>
      </c>
    </row>
    <row r="15" spans="1:14" x14ac:dyDescent="0.25">
      <c r="A15" s="30">
        <f>A14+1</f>
        <v>2</v>
      </c>
      <c r="B15" s="32" t="s">
        <v>90</v>
      </c>
      <c r="C15" s="31">
        <v>44943</v>
      </c>
      <c r="D15" s="30" t="s">
        <v>49</v>
      </c>
      <c r="E15" s="33" t="s">
        <v>83</v>
      </c>
      <c r="F15" s="27" t="s">
        <v>91</v>
      </c>
      <c r="G15" s="28">
        <v>58.56</v>
      </c>
      <c r="H15" s="28">
        <v>48</v>
      </c>
      <c r="I15" s="45">
        <v>44943</v>
      </c>
      <c r="J15" s="77">
        <f t="shared" ref="J15:J76" si="0">C15+30</f>
        <v>44973</v>
      </c>
      <c r="K15" s="25" t="s">
        <v>21</v>
      </c>
      <c r="L15" s="25"/>
      <c r="M15" s="29">
        <v>44952</v>
      </c>
      <c r="N15" s="25">
        <f t="shared" ref="N15:N76" si="1">M15-I15</f>
        <v>9</v>
      </c>
    </row>
    <row r="16" spans="1:14" x14ac:dyDescent="0.25">
      <c r="A16" s="30">
        <f t="shared" ref="A16:A76" si="2">A15+1</f>
        <v>3</v>
      </c>
      <c r="B16" s="39">
        <v>156</v>
      </c>
      <c r="C16" s="31">
        <v>44949</v>
      </c>
      <c r="D16" s="30" t="s">
        <v>104</v>
      </c>
      <c r="E16" s="42" t="s">
        <v>105</v>
      </c>
      <c r="F16" s="27" t="s">
        <v>106</v>
      </c>
      <c r="G16" s="28">
        <v>1682.36</v>
      </c>
      <c r="H16" s="28">
        <v>1338</v>
      </c>
      <c r="I16" s="45">
        <v>44964</v>
      </c>
      <c r="J16" s="77">
        <f t="shared" si="0"/>
        <v>44979</v>
      </c>
      <c r="K16" s="25" t="s">
        <v>21</v>
      </c>
      <c r="L16" s="25"/>
      <c r="M16" s="29">
        <v>44958</v>
      </c>
      <c r="N16" s="25">
        <v>0</v>
      </c>
    </row>
    <row r="17" spans="1:14" x14ac:dyDescent="0.25">
      <c r="A17" s="30">
        <f t="shared" si="2"/>
        <v>4</v>
      </c>
      <c r="B17" s="69">
        <v>34</v>
      </c>
      <c r="C17" s="31">
        <v>44954</v>
      </c>
      <c r="D17" s="30" t="s">
        <v>98</v>
      </c>
      <c r="E17" s="32" t="s">
        <v>99</v>
      </c>
      <c r="F17" s="27" t="s">
        <v>107</v>
      </c>
      <c r="G17" s="48">
        <v>84</v>
      </c>
      <c r="H17" s="48">
        <v>72.73</v>
      </c>
      <c r="I17" s="45">
        <v>44954</v>
      </c>
      <c r="J17" s="77">
        <f t="shared" si="0"/>
        <v>44984</v>
      </c>
      <c r="K17" s="27" t="s">
        <v>21</v>
      </c>
      <c r="L17" s="25"/>
      <c r="M17" s="29">
        <f>I17</f>
        <v>44954</v>
      </c>
      <c r="N17" s="25">
        <f t="shared" si="1"/>
        <v>0</v>
      </c>
    </row>
    <row r="18" spans="1:14" x14ac:dyDescent="0.25">
      <c r="A18" s="30">
        <f t="shared" si="2"/>
        <v>5</v>
      </c>
      <c r="B18" s="39">
        <v>11</v>
      </c>
      <c r="C18" s="31">
        <v>44942</v>
      </c>
      <c r="D18" s="71" t="s">
        <v>70</v>
      </c>
      <c r="E18" s="33" t="s">
        <v>51</v>
      </c>
      <c r="F18" s="27" t="s">
        <v>71</v>
      </c>
      <c r="G18" s="48">
        <v>786.66</v>
      </c>
      <c r="H18" s="48">
        <v>764</v>
      </c>
      <c r="I18" s="45">
        <v>44942</v>
      </c>
      <c r="J18" s="77">
        <f t="shared" si="0"/>
        <v>44972</v>
      </c>
      <c r="K18" s="27" t="s">
        <v>21</v>
      </c>
      <c r="L18" s="25"/>
      <c r="M18" s="29">
        <v>44949</v>
      </c>
      <c r="N18" s="25">
        <f t="shared" si="1"/>
        <v>7</v>
      </c>
    </row>
    <row r="19" spans="1:14" x14ac:dyDescent="0.25">
      <c r="A19" s="30">
        <f t="shared" si="2"/>
        <v>6</v>
      </c>
      <c r="B19" s="39">
        <v>4305033680</v>
      </c>
      <c r="C19" s="31">
        <v>44968</v>
      </c>
      <c r="D19" s="30" t="s">
        <v>46</v>
      </c>
      <c r="E19" s="33" t="s">
        <v>47</v>
      </c>
      <c r="F19" s="27" t="s">
        <v>34</v>
      </c>
      <c r="G19" s="48">
        <v>72.33</v>
      </c>
      <c r="H19" s="48">
        <v>59.29</v>
      </c>
      <c r="I19" s="45">
        <v>44984</v>
      </c>
      <c r="J19" s="77">
        <f t="shared" si="0"/>
        <v>44998</v>
      </c>
      <c r="K19" s="27" t="s">
        <v>21</v>
      </c>
      <c r="L19" s="25"/>
      <c r="M19" s="29">
        <f>I19</f>
        <v>44984</v>
      </c>
      <c r="N19" s="25">
        <f t="shared" si="1"/>
        <v>0</v>
      </c>
    </row>
    <row r="20" spans="1:14" x14ac:dyDescent="0.25">
      <c r="A20" s="30">
        <f t="shared" si="2"/>
        <v>7</v>
      </c>
      <c r="B20" s="43">
        <v>63</v>
      </c>
      <c r="C20" s="31">
        <v>44991</v>
      </c>
      <c r="D20" s="30" t="s">
        <v>70</v>
      </c>
      <c r="E20" s="33" t="s">
        <v>51</v>
      </c>
      <c r="F20" s="27" t="s">
        <v>71</v>
      </c>
      <c r="G20" s="48">
        <v>881.82</v>
      </c>
      <c r="H20" s="48">
        <v>854.02</v>
      </c>
      <c r="I20" s="45">
        <v>44991</v>
      </c>
      <c r="J20" s="77">
        <f t="shared" si="0"/>
        <v>45021</v>
      </c>
      <c r="K20" s="27" t="s">
        <v>21</v>
      </c>
      <c r="L20" s="25"/>
      <c r="M20" s="29">
        <v>44998</v>
      </c>
      <c r="N20" s="25">
        <f t="shared" si="1"/>
        <v>7</v>
      </c>
    </row>
    <row r="21" spans="1:14" x14ac:dyDescent="0.25">
      <c r="A21" s="30">
        <f t="shared" si="2"/>
        <v>8</v>
      </c>
      <c r="B21" s="30" t="s">
        <v>108</v>
      </c>
      <c r="C21" s="29">
        <v>44994</v>
      </c>
      <c r="D21" s="30" t="s">
        <v>92</v>
      </c>
      <c r="E21" s="42" t="s">
        <v>93</v>
      </c>
      <c r="F21" t="s">
        <v>53</v>
      </c>
      <c r="G21" s="11">
        <v>100.35</v>
      </c>
      <c r="H21" s="11">
        <v>85.87</v>
      </c>
      <c r="I21" s="64">
        <v>45026</v>
      </c>
      <c r="J21" s="77">
        <f t="shared" si="0"/>
        <v>45024</v>
      </c>
      <c r="K21" s="27" t="s">
        <v>21</v>
      </c>
      <c r="M21" s="29">
        <v>45084</v>
      </c>
      <c r="N21" s="25">
        <f t="shared" si="1"/>
        <v>58</v>
      </c>
    </row>
    <row r="22" spans="1:14" x14ac:dyDescent="0.25">
      <c r="A22" s="30">
        <f t="shared" si="2"/>
        <v>9</v>
      </c>
      <c r="B22" s="30">
        <v>1</v>
      </c>
      <c r="C22" s="29">
        <v>45001</v>
      </c>
      <c r="D22" s="59" t="s">
        <v>96</v>
      </c>
      <c r="E22" t="s">
        <v>97</v>
      </c>
      <c r="F22" s="27" t="s">
        <v>71</v>
      </c>
      <c r="G22" s="80">
        <v>1040</v>
      </c>
      <c r="H22" s="81">
        <v>1040</v>
      </c>
      <c r="I22" s="82">
        <v>45291</v>
      </c>
      <c r="J22" s="77">
        <f t="shared" si="0"/>
        <v>45031</v>
      </c>
      <c r="K22" s="27" t="s">
        <v>21</v>
      </c>
      <c r="M22" s="76">
        <v>45291</v>
      </c>
      <c r="N22" s="25">
        <f t="shared" si="1"/>
        <v>0</v>
      </c>
    </row>
    <row r="23" spans="1:14" x14ac:dyDescent="0.25">
      <c r="A23" s="30">
        <f t="shared" si="2"/>
        <v>10</v>
      </c>
      <c r="B23" s="70">
        <v>1010231500002340</v>
      </c>
      <c r="C23" s="31">
        <v>45016</v>
      </c>
      <c r="D23" s="30" t="s">
        <v>94</v>
      </c>
      <c r="E23" s="32" t="s">
        <v>33</v>
      </c>
      <c r="F23" s="27" t="s">
        <v>95</v>
      </c>
      <c r="G23" s="63">
        <v>976</v>
      </c>
      <c r="H23" s="63">
        <v>800</v>
      </c>
      <c r="I23" s="65">
        <v>45016</v>
      </c>
      <c r="J23" s="77">
        <f t="shared" si="0"/>
        <v>45046</v>
      </c>
      <c r="K23" s="25" t="s">
        <v>21</v>
      </c>
      <c r="L23" s="25"/>
      <c r="M23" s="29">
        <f>I23</f>
        <v>45016</v>
      </c>
      <c r="N23" s="25">
        <f t="shared" si="1"/>
        <v>0</v>
      </c>
    </row>
    <row r="24" spans="1:14" x14ac:dyDescent="0.25">
      <c r="A24" s="30">
        <f t="shared" si="2"/>
        <v>11</v>
      </c>
      <c r="B24" s="39">
        <v>170</v>
      </c>
      <c r="C24" s="31">
        <v>45019</v>
      </c>
      <c r="D24" t="s">
        <v>109</v>
      </c>
      <c r="E24" s="33">
        <v>1641790702</v>
      </c>
      <c r="F24" s="27" t="s">
        <v>110</v>
      </c>
      <c r="G24" s="48">
        <v>305</v>
      </c>
      <c r="H24" s="48">
        <v>250</v>
      </c>
      <c r="I24" s="45">
        <v>45019</v>
      </c>
      <c r="J24" s="77">
        <f t="shared" si="0"/>
        <v>45049</v>
      </c>
      <c r="K24" s="27" t="s">
        <v>21</v>
      </c>
      <c r="L24" s="25"/>
      <c r="M24" s="29">
        <v>45035</v>
      </c>
      <c r="N24" s="25">
        <f t="shared" si="1"/>
        <v>16</v>
      </c>
    </row>
    <row r="25" spans="1:14" x14ac:dyDescent="0.25">
      <c r="A25" s="30">
        <f t="shared" si="2"/>
        <v>12</v>
      </c>
      <c r="B25" s="39">
        <v>11</v>
      </c>
      <c r="C25" s="31">
        <v>45027</v>
      </c>
      <c r="D25" s="30" t="s">
        <v>111</v>
      </c>
      <c r="E25" s="32" t="s">
        <v>112</v>
      </c>
      <c r="F25" s="27" t="s">
        <v>113</v>
      </c>
      <c r="G25" s="48">
        <v>549</v>
      </c>
      <c r="H25" s="48">
        <v>450</v>
      </c>
      <c r="I25" s="45">
        <v>45027</v>
      </c>
      <c r="J25" s="77">
        <f t="shared" si="0"/>
        <v>45057</v>
      </c>
      <c r="K25" s="27" t="s">
        <v>21</v>
      </c>
      <c r="L25" s="25"/>
      <c r="M25" s="29">
        <v>45035</v>
      </c>
      <c r="N25" s="25">
        <f t="shared" si="1"/>
        <v>8</v>
      </c>
    </row>
    <row r="26" spans="1:14" x14ac:dyDescent="0.25">
      <c r="A26" s="30">
        <f t="shared" si="2"/>
        <v>13</v>
      </c>
      <c r="B26" s="39">
        <v>4324195725</v>
      </c>
      <c r="C26" s="31">
        <v>45028</v>
      </c>
      <c r="D26" s="30" t="s">
        <v>46</v>
      </c>
      <c r="E26" s="33" t="s">
        <v>47</v>
      </c>
      <c r="F26" s="27" t="s">
        <v>34</v>
      </c>
      <c r="G26" s="48">
        <v>71.78</v>
      </c>
      <c r="H26" s="48">
        <v>58.84</v>
      </c>
      <c r="I26" s="45">
        <v>45043</v>
      </c>
      <c r="J26" s="77">
        <f t="shared" si="0"/>
        <v>45058</v>
      </c>
      <c r="K26" s="27" t="s">
        <v>21</v>
      </c>
      <c r="L26" s="25"/>
      <c r="M26" s="29">
        <f>I26</f>
        <v>45043</v>
      </c>
      <c r="N26" s="25">
        <f t="shared" si="1"/>
        <v>0</v>
      </c>
    </row>
    <row r="27" spans="1:14" x14ac:dyDescent="0.25">
      <c r="A27" s="30">
        <f t="shared" si="2"/>
        <v>14</v>
      </c>
      <c r="B27" s="70">
        <v>4140000716</v>
      </c>
      <c r="C27" s="31">
        <v>45020</v>
      </c>
      <c r="D27" s="30" t="s">
        <v>114</v>
      </c>
      <c r="E27" s="33">
        <v>3830780361</v>
      </c>
      <c r="F27" s="27" t="s">
        <v>115</v>
      </c>
      <c r="G27" s="48">
        <v>3.66</v>
      </c>
      <c r="H27" s="48">
        <v>3</v>
      </c>
      <c r="I27" s="45">
        <f>C27</f>
        <v>45020</v>
      </c>
      <c r="J27" s="77">
        <f t="shared" si="0"/>
        <v>45050</v>
      </c>
      <c r="K27" s="27" t="s">
        <v>21</v>
      </c>
      <c r="L27" s="25"/>
      <c r="M27" s="29">
        <f>I27</f>
        <v>45020</v>
      </c>
      <c r="N27" s="25">
        <f t="shared" si="1"/>
        <v>0</v>
      </c>
    </row>
    <row r="28" spans="1:14" x14ac:dyDescent="0.25">
      <c r="A28" s="30">
        <f t="shared" si="2"/>
        <v>15</v>
      </c>
      <c r="B28" s="34">
        <v>16</v>
      </c>
      <c r="C28" s="29">
        <v>45049</v>
      </c>
      <c r="D28" s="30" t="s">
        <v>111</v>
      </c>
      <c r="E28" s="32" t="s">
        <v>112</v>
      </c>
      <c r="F28" s="27" t="s">
        <v>113</v>
      </c>
      <c r="G28" s="48">
        <v>549</v>
      </c>
      <c r="H28" s="48">
        <v>450</v>
      </c>
      <c r="I28" s="64">
        <v>45049</v>
      </c>
      <c r="J28" s="77">
        <f t="shared" si="0"/>
        <v>45079</v>
      </c>
      <c r="K28" s="27" t="s">
        <v>21</v>
      </c>
      <c r="M28" s="29">
        <f>I28</f>
        <v>45049</v>
      </c>
      <c r="N28" s="25">
        <f t="shared" si="1"/>
        <v>0</v>
      </c>
    </row>
    <row r="29" spans="1:14" x14ac:dyDescent="0.25">
      <c r="A29" s="30">
        <f t="shared" si="2"/>
        <v>16</v>
      </c>
      <c r="B29" s="70">
        <v>4140000924</v>
      </c>
      <c r="C29" s="31">
        <v>45049</v>
      </c>
      <c r="D29" s="30" t="s">
        <v>114</v>
      </c>
      <c r="E29" s="33">
        <v>3830780361</v>
      </c>
      <c r="F29" s="27" t="s">
        <v>115</v>
      </c>
      <c r="G29" s="48">
        <v>3.66</v>
      </c>
      <c r="H29" s="48">
        <v>3</v>
      </c>
      <c r="I29" s="45">
        <f>C29</f>
        <v>45049</v>
      </c>
      <c r="J29" s="77">
        <f t="shared" si="0"/>
        <v>45079</v>
      </c>
      <c r="K29" s="27" t="s">
        <v>21</v>
      </c>
      <c r="L29" s="25"/>
      <c r="M29" s="29">
        <f>I29</f>
        <v>45049</v>
      </c>
      <c r="N29" s="25">
        <f t="shared" si="1"/>
        <v>0</v>
      </c>
    </row>
    <row r="30" spans="1:14" x14ac:dyDescent="0.25">
      <c r="A30" s="30">
        <f t="shared" si="2"/>
        <v>17</v>
      </c>
      <c r="B30" s="70" t="s">
        <v>120</v>
      </c>
      <c r="C30" s="31">
        <v>45057</v>
      </c>
      <c r="D30" s="30" t="s">
        <v>92</v>
      </c>
      <c r="E30" s="42" t="s">
        <v>93</v>
      </c>
      <c r="F30" t="s">
        <v>53</v>
      </c>
      <c r="G30" s="48">
        <v>94.55</v>
      </c>
      <c r="H30" s="48">
        <v>80.069999999999993</v>
      </c>
      <c r="I30" s="45">
        <v>45084</v>
      </c>
      <c r="J30" s="77">
        <f t="shared" si="0"/>
        <v>45087</v>
      </c>
      <c r="K30" s="27" t="s">
        <v>21</v>
      </c>
      <c r="L30" s="25"/>
      <c r="M30" s="29">
        <f>I30</f>
        <v>45084</v>
      </c>
      <c r="N30" s="25">
        <f t="shared" si="1"/>
        <v>0</v>
      </c>
    </row>
    <row r="31" spans="1:14" x14ac:dyDescent="0.25">
      <c r="A31" s="30">
        <f t="shared" si="2"/>
        <v>18</v>
      </c>
      <c r="B31" s="39">
        <v>482</v>
      </c>
      <c r="C31" s="31">
        <v>45062</v>
      </c>
      <c r="D31" s="30" t="s">
        <v>104</v>
      </c>
      <c r="E31" s="42" t="s">
        <v>105</v>
      </c>
      <c r="F31" s="27" t="s">
        <v>106</v>
      </c>
      <c r="G31" s="28">
        <v>2273.35</v>
      </c>
      <c r="H31" s="28">
        <v>1863.4</v>
      </c>
      <c r="I31" s="58">
        <v>45077</v>
      </c>
      <c r="J31" s="77">
        <f t="shared" si="0"/>
        <v>45092</v>
      </c>
      <c r="K31" s="27" t="s">
        <v>21</v>
      </c>
      <c r="L31" s="25"/>
      <c r="M31" s="45">
        <v>45154</v>
      </c>
      <c r="N31" s="25">
        <f t="shared" si="1"/>
        <v>77</v>
      </c>
    </row>
    <row r="32" spans="1:14" x14ac:dyDescent="0.25">
      <c r="A32" s="30">
        <f t="shared" si="2"/>
        <v>19</v>
      </c>
      <c r="B32" s="39">
        <v>498</v>
      </c>
      <c r="C32" s="31">
        <v>45065</v>
      </c>
      <c r="D32" s="30" t="s">
        <v>104</v>
      </c>
      <c r="E32" s="42" t="s">
        <v>105</v>
      </c>
      <c r="F32" s="27" t="s">
        <v>106</v>
      </c>
      <c r="G32" s="28">
        <v>780.43</v>
      </c>
      <c r="H32" s="28">
        <v>639.70000000000005</v>
      </c>
      <c r="I32" s="58">
        <v>45080</v>
      </c>
      <c r="J32" s="77">
        <f t="shared" si="0"/>
        <v>45095</v>
      </c>
      <c r="K32" s="27" t="s">
        <v>21</v>
      </c>
      <c r="L32" s="25"/>
      <c r="M32" s="45">
        <v>45154</v>
      </c>
      <c r="N32" s="25">
        <f t="shared" si="1"/>
        <v>74</v>
      </c>
    </row>
    <row r="33" spans="1:14" x14ac:dyDescent="0.25">
      <c r="A33" s="30">
        <f t="shared" si="2"/>
        <v>20</v>
      </c>
      <c r="B33" s="39">
        <v>171</v>
      </c>
      <c r="C33" s="31">
        <v>45068</v>
      </c>
      <c r="D33" s="71" t="s">
        <v>70</v>
      </c>
      <c r="E33" s="33" t="s">
        <v>51</v>
      </c>
      <c r="F33" s="27" t="s">
        <v>71</v>
      </c>
      <c r="G33" s="28">
        <v>881.82</v>
      </c>
      <c r="H33" s="28">
        <v>742.82</v>
      </c>
      <c r="I33" s="45">
        <f>C33</f>
        <v>45068</v>
      </c>
      <c r="J33" s="77">
        <f t="shared" si="0"/>
        <v>45098</v>
      </c>
      <c r="K33" s="27" t="s">
        <v>21</v>
      </c>
      <c r="L33" s="25"/>
      <c r="M33" s="29">
        <v>45084</v>
      </c>
      <c r="N33" s="25">
        <f t="shared" si="1"/>
        <v>16</v>
      </c>
    </row>
    <row r="34" spans="1:14" x14ac:dyDescent="0.25">
      <c r="A34" s="30">
        <f t="shared" si="2"/>
        <v>21</v>
      </c>
      <c r="B34" s="39">
        <v>1317</v>
      </c>
      <c r="C34" s="31">
        <v>45068</v>
      </c>
      <c r="D34" s="30" t="s">
        <v>52</v>
      </c>
      <c r="E34" s="42" t="s">
        <v>45</v>
      </c>
      <c r="F34" s="27" t="s">
        <v>121</v>
      </c>
      <c r="G34" s="28">
        <v>50.6</v>
      </c>
      <c r="H34" s="28">
        <v>41.48</v>
      </c>
      <c r="I34" s="45">
        <v>45068</v>
      </c>
      <c r="J34" s="77">
        <f t="shared" si="0"/>
        <v>45098</v>
      </c>
      <c r="K34" s="27" t="s">
        <v>21</v>
      </c>
      <c r="L34" s="25" t="s">
        <v>165</v>
      </c>
      <c r="M34" s="29">
        <f>I34</f>
        <v>45068</v>
      </c>
      <c r="N34" s="25">
        <f t="shared" si="1"/>
        <v>0</v>
      </c>
    </row>
    <row r="35" spans="1:14" x14ac:dyDescent="0.25">
      <c r="A35" s="30">
        <f t="shared" si="2"/>
        <v>22</v>
      </c>
      <c r="B35" s="70">
        <v>14</v>
      </c>
      <c r="C35" s="31">
        <v>45069</v>
      </c>
      <c r="D35" s="30" t="s">
        <v>116</v>
      </c>
      <c r="E35" s="33">
        <v>2541980997</v>
      </c>
      <c r="F35" s="27" t="s">
        <v>119</v>
      </c>
      <c r="G35" s="48">
        <v>31</v>
      </c>
      <c r="H35" s="48">
        <v>28.18</v>
      </c>
      <c r="I35" s="45">
        <v>45069</v>
      </c>
      <c r="J35" s="77">
        <f t="shared" si="0"/>
        <v>45099</v>
      </c>
      <c r="K35" s="27" t="s">
        <v>21</v>
      </c>
      <c r="L35" s="25"/>
      <c r="M35" s="29">
        <f>I35</f>
        <v>45069</v>
      </c>
      <c r="N35" s="25">
        <f t="shared" si="1"/>
        <v>0</v>
      </c>
    </row>
    <row r="36" spans="1:14" x14ac:dyDescent="0.25">
      <c r="A36" s="30">
        <f t="shared" si="2"/>
        <v>23</v>
      </c>
      <c r="B36" s="70" t="s">
        <v>118</v>
      </c>
      <c r="C36" s="31">
        <v>45075</v>
      </c>
      <c r="D36" s="34" t="s">
        <v>117</v>
      </c>
      <c r="E36" s="33">
        <v>2127120992</v>
      </c>
      <c r="F36" s="27" t="s">
        <v>119</v>
      </c>
      <c r="G36" s="48">
        <v>31</v>
      </c>
      <c r="H36" s="48">
        <v>28.18</v>
      </c>
      <c r="I36" s="45">
        <v>45075</v>
      </c>
      <c r="J36" s="77">
        <f t="shared" si="0"/>
        <v>45105</v>
      </c>
      <c r="K36" s="27" t="s">
        <v>21</v>
      </c>
      <c r="L36" s="25"/>
      <c r="M36" s="29">
        <f>I36</f>
        <v>45075</v>
      </c>
      <c r="N36" s="25">
        <f t="shared" si="1"/>
        <v>0</v>
      </c>
    </row>
    <row r="37" spans="1:14" x14ac:dyDescent="0.25">
      <c r="A37" s="30">
        <f t="shared" si="2"/>
        <v>24</v>
      </c>
      <c r="B37" s="39">
        <v>513</v>
      </c>
      <c r="C37" s="31">
        <v>45075</v>
      </c>
      <c r="D37" s="30" t="s">
        <v>104</v>
      </c>
      <c r="E37" s="42" t="s">
        <v>105</v>
      </c>
      <c r="F37" s="27" t="s">
        <v>106</v>
      </c>
      <c r="G37" s="28">
        <v>167.14</v>
      </c>
      <c r="H37" s="28">
        <v>137</v>
      </c>
      <c r="I37" s="45">
        <v>45090</v>
      </c>
      <c r="J37" s="77">
        <f t="shared" si="0"/>
        <v>45105</v>
      </c>
      <c r="K37" s="27" t="s">
        <v>21</v>
      </c>
      <c r="L37" s="25"/>
      <c r="M37" s="45">
        <v>45154</v>
      </c>
      <c r="N37" s="25">
        <f>M37-I37</f>
        <v>64</v>
      </c>
    </row>
    <row r="38" spans="1:14" x14ac:dyDescent="0.25">
      <c r="A38" s="30">
        <f t="shared" si="2"/>
        <v>25</v>
      </c>
      <c r="B38" s="43">
        <v>1315</v>
      </c>
      <c r="C38" s="31">
        <v>45076</v>
      </c>
      <c r="D38" s="30" t="s">
        <v>122</v>
      </c>
      <c r="E38" s="33">
        <v>2992760963</v>
      </c>
      <c r="F38" s="27" t="s">
        <v>123</v>
      </c>
      <c r="G38" s="48">
        <v>1358</v>
      </c>
      <c r="H38" s="48">
        <v>1113.1199999999999</v>
      </c>
      <c r="I38" s="45">
        <v>45107</v>
      </c>
      <c r="J38" s="77">
        <f t="shared" si="0"/>
        <v>45106</v>
      </c>
      <c r="K38" s="27" t="s">
        <v>21</v>
      </c>
      <c r="L38" s="25" t="s">
        <v>165</v>
      </c>
      <c r="M38" s="45">
        <v>45236</v>
      </c>
      <c r="N38" s="25">
        <f t="shared" si="1"/>
        <v>129</v>
      </c>
    </row>
    <row r="39" spans="1:14" x14ac:dyDescent="0.25">
      <c r="A39" s="30">
        <f t="shared" si="2"/>
        <v>26</v>
      </c>
      <c r="B39" s="34">
        <v>1328</v>
      </c>
      <c r="C39" s="29">
        <v>45077</v>
      </c>
      <c r="D39" s="72" t="s">
        <v>122</v>
      </c>
      <c r="E39" s="33">
        <v>2992760963</v>
      </c>
      <c r="F39" s="27" t="s">
        <v>123</v>
      </c>
      <c r="G39" s="48">
        <v>199</v>
      </c>
      <c r="H39" s="48">
        <v>163.11000000000001</v>
      </c>
      <c r="I39" s="45">
        <v>45107</v>
      </c>
      <c r="J39" s="77">
        <f t="shared" si="0"/>
        <v>45107</v>
      </c>
      <c r="K39" s="27" t="s">
        <v>21</v>
      </c>
      <c r="L39" s="25" t="s">
        <v>165</v>
      </c>
      <c r="M39" s="29">
        <v>45236</v>
      </c>
      <c r="N39" s="25">
        <f t="shared" si="1"/>
        <v>129</v>
      </c>
    </row>
    <row r="40" spans="1:14" x14ac:dyDescent="0.25">
      <c r="A40" s="30">
        <f t="shared" si="2"/>
        <v>27</v>
      </c>
      <c r="B40" s="39">
        <v>540</v>
      </c>
      <c r="C40" s="31">
        <v>45077</v>
      </c>
      <c r="D40" s="30" t="s">
        <v>104</v>
      </c>
      <c r="E40" s="42" t="s">
        <v>105</v>
      </c>
      <c r="F40" s="27" t="s">
        <v>106</v>
      </c>
      <c r="G40" s="28">
        <v>1858.21</v>
      </c>
      <c r="H40" s="28">
        <v>1523.12</v>
      </c>
      <c r="I40" s="45">
        <v>45092</v>
      </c>
      <c r="J40" s="77">
        <f t="shared" si="0"/>
        <v>45107</v>
      </c>
      <c r="K40" s="27" t="s">
        <v>21</v>
      </c>
      <c r="L40" s="25"/>
      <c r="M40" s="29">
        <v>45154</v>
      </c>
      <c r="N40" s="25">
        <f t="shared" si="1"/>
        <v>62</v>
      </c>
    </row>
    <row r="41" spans="1:14" x14ac:dyDescent="0.25">
      <c r="A41" s="30">
        <f t="shared" si="2"/>
        <v>28</v>
      </c>
      <c r="B41" s="39">
        <v>1129</v>
      </c>
      <c r="C41" s="31">
        <v>45082</v>
      </c>
      <c r="D41" s="30" t="s">
        <v>114</v>
      </c>
      <c r="E41" s="33">
        <v>3830780361</v>
      </c>
      <c r="F41" s="27" t="s">
        <v>115</v>
      </c>
      <c r="G41" s="48">
        <v>3.66</v>
      </c>
      <c r="H41" s="48">
        <v>3</v>
      </c>
      <c r="I41" s="45">
        <f>C41</f>
        <v>45082</v>
      </c>
      <c r="J41" s="77">
        <f t="shared" si="0"/>
        <v>45112</v>
      </c>
      <c r="K41" s="27" t="s">
        <v>21</v>
      </c>
      <c r="L41" s="25"/>
      <c r="M41" s="29">
        <f>I41</f>
        <v>45082</v>
      </c>
      <c r="N41" s="25">
        <f t="shared" si="1"/>
        <v>0</v>
      </c>
    </row>
    <row r="42" spans="1:14" x14ac:dyDescent="0.25">
      <c r="A42" s="30">
        <f t="shared" si="2"/>
        <v>29</v>
      </c>
      <c r="B42" s="30">
        <v>26</v>
      </c>
      <c r="C42" s="29">
        <v>45084</v>
      </c>
      <c r="D42" s="30" t="s">
        <v>111</v>
      </c>
      <c r="E42" s="32" t="s">
        <v>112</v>
      </c>
      <c r="F42" s="27" t="s">
        <v>113</v>
      </c>
      <c r="G42" s="48">
        <v>549</v>
      </c>
      <c r="H42" s="48">
        <v>450</v>
      </c>
      <c r="I42" s="45">
        <v>45084</v>
      </c>
      <c r="J42" s="77">
        <f t="shared" si="0"/>
        <v>45114</v>
      </c>
      <c r="K42" s="27" t="s">
        <v>21</v>
      </c>
      <c r="L42" s="25"/>
      <c r="M42" s="29">
        <f>I42</f>
        <v>45084</v>
      </c>
      <c r="N42" s="25">
        <f t="shared" si="1"/>
        <v>0</v>
      </c>
    </row>
    <row r="43" spans="1:14" x14ac:dyDescent="0.25">
      <c r="A43" s="30">
        <f t="shared" si="2"/>
        <v>30</v>
      </c>
      <c r="B43" s="30">
        <v>153</v>
      </c>
      <c r="C43" s="29">
        <v>45085</v>
      </c>
      <c r="D43" s="30" t="s">
        <v>127</v>
      </c>
      <c r="E43" s="32" t="s">
        <v>126</v>
      </c>
      <c r="F43" s="27" t="s">
        <v>110</v>
      </c>
      <c r="G43" s="48">
        <v>1342</v>
      </c>
      <c r="H43" s="48">
        <v>1100</v>
      </c>
      <c r="I43" s="45">
        <v>45085</v>
      </c>
      <c r="J43" s="77">
        <f t="shared" si="0"/>
        <v>45115</v>
      </c>
      <c r="K43" s="27" t="s">
        <v>21</v>
      </c>
      <c r="L43" s="25"/>
      <c r="M43" s="29">
        <v>45090</v>
      </c>
      <c r="N43" s="25">
        <f t="shared" si="1"/>
        <v>5</v>
      </c>
    </row>
    <row r="44" spans="1:14" x14ac:dyDescent="0.25">
      <c r="A44" s="30">
        <f t="shared" si="2"/>
        <v>31</v>
      </c>
      <c r="B44" s="39">
        <v>3</v>
      </c>
      <c r="C44" s="31">
        <v>45088</v>
      </c>
      <c r="D44" s="30" t="s">
        <v>124</v>
      </c>
      <c r="E44" s="32" t="s">
        <v>125</v>
      </c>
      <c r="F44" s="27" t="s">
        <v>113</v>
      </c>
      <c r="G44" s="48">
        <v>244</v>
      </c>
      <c r="H44" s="48">
        <v>200</v>
      </c>
      <c r="I44" s="45">
        <v>45088</v>
      </c>
      <c r="J44" s="77">
        <f t="shared" si="0"/>
        <v>45118</v>
      </c>
      <c r="K44" s="27" t="s">
        <v>21</v>
      </c>
      <c r="L44" s="25"/>
      <c r="M44" s="29">
        <v>45117</v>
      </c>
      <c r="N44" s="25">
        <f t="shared" si="1"/>
        <v>29</v>
      </c>
    </row>
    <row r="45" spans="1:14" x14ac:dyDescent="0.25">
      <c r="A45" s="30">
        <f t="shared" si="2"/>
        <v>32</v>
      </c>
      <c r="B45" s="30">
        <v>4339604844</v>
      </c>
      <c r="C45" s="31">
        <v>45088</v>
      </c>
      <c r="D45" s="30" t="s">
        <v>46</v>
      </c>
      <c r="E45" s="33" t="s">
        <v>47</v>
      </c>
      <c r="F45" s="27" t="s">
        <v>34</v>
      </c>
      <c r="G45" s="48">
        <v>101.43</v>
      </c>
      <c r="H45" s="48">
        <v>83.14</v>
      </c>
      <c r="I45" s="45">
        <v>45103</v>
      </c>
      <c r="J45" s="77">
        <f t="shared" si="0"/>
        <v>45118</v>
      </c>
      <c r="K45" s="27" t="s">
        <v>21</v>
      </c>
      <c r="L45" s="25"/>
      <c r="M45" s="29">
        <f>I45</f>
        <v>45103</v>
      </c>
      <c r="N45" s="25">
        <f t="shared" si="1"/>
        <v>0</v>
      </c>
    </row>
    <row r="46" spans="1:14" x14ac:dyDescent="0.25">
      <c r="A46" s="30">
        <f t="shared" si="2"/>
        <v>33</v>
      </c>
      <c r="B46" s="39">
        <v>28</v>
      </c>
      <c r="C46" s="73">
        <v>45111</v>
      </c>
      <c r="D46" s="30" t="s">
        <v>111</v>
      </c>
      <c r="E46" s="32" t="s">
        <v>112</v>
      </c>
      <c r="F46" s="27" t="s">
        <v>113</v>
      </c>
      <c r="G46" s="48">
        <v>549</v>
      </c>
      <c r="H46" s="48">
        <v>450</v>
      </c>
      <c r="I46" s="45">
        <v>45111</v>
      </c>
      <c r="J46" s="77">
        <f t="shared" si="0"/>
        <v>45141</v>
      </c>
      <c r="K46" s="27" t="s">
        <v>21</v>
      </c>
      <c r="L46" s="25"/>
      <c r="M46" s="29">
        <f>I46</f>
        <v>45111</v>
      </c>
      <c r="N46" s="25">
        <f t="shared" si="1"/>
        <v>0</v>
      </c>
    </row>
    <row r="47" spans="1:14" x14ac:dyDescent="0.25">
      <c r="A47" s="30">
        <f t="shared" si="2"/>
        <v>34</v>
      </c>
      <c r="B47" s="39">
        <v>1331</v>
      </c>
      <c r="C47" s="31">
        <v>45111</v>
      </c>
      <c r="D47" s="30" t="s">
        <v>114</v>
      </c>
      <c r="E47" s="33">
        <v>3830780361</v>
      </c>
      <c r="F47" s="27" t="s">
        <v>115</v>
      </c>
      <c r="G47" s="48">
        <v>3.66</v>
      </c>
      <c r="H47" s="48">
        <v>3</v>
      </c>
      <c r="I47" s="45">
        <f>C47</f>
        <v>45111</v>
      </c>
      <c r="J47" s="77">
        <f t="shared" si="0"/>
        <v>45141</v>
      </c>
      <c r="K47" s="27" t="s">
        <v>21</v>
      </c>
      <c r="L47" s="25"/>
      <c r="M47" s="29">
        <f>I47</f>
        <v>45111</v>
      </c>
      <c r="N47" s="25">
        <f t="shared" si="1"/>
        <v>0</v>
      </c>
    </row>
    <row r="48" spans="1:14" x14ac:dyDescent="0.25">
      <c r="A48" s="30">
        <f t="shared" si="2"/>
        <v>35</v>
      </c>
      <c r="B48" s="70" t="s">
        <v>128</v>
      </c>
      <c r="C48" s="31">
        <v>45118</v>
      </c>
      <c r="D48" s="30" t="s">
        <v>92</v>
      </c>
      <c r="E48" s="42" t="s">
        <v>93</v>
      </c>
      <c r="F48" t="s">
        <v>53</v>
      </c>
      <c r="G48" s="48">
        <v>90.28</v>
      </c>
      <c r="H48" s="48">
        <v>75.8</v>
      </c>
      <c r="I48" s="45">
        <v>45150</v>
      </c>
      <c r="J48" s="77">
        <f t="shared" si="0"/>
        <v>45148</v>
      </c>
      <c r="K48" s="27" t="s">
        <v>21</v>
      </c>
      <c r="L48" s="25"/>
      <c r="M48" s="29">
        <v>45212</v>
      </c>
      <c r="N48" s="25">
        <f t="shared" si="1"/>
        <v>62</v>
      </c>
    </row>
    <row r="49" spans="1:14" x14ac:dyDescent="0.25">
      <c r="A49" s="30">
        <f t="shared" si="2"/>
        <v>36</v>
      </c>
      <c r="B49" s="70">
        <v>23940</v>
      </c>
      <c r="C49" s="31">
        <v>45127</v>
      </c>
      <c r="D49" s="30" t="s">
        <v>117</v>
      </c>
      <c r="E49" s="42" t="s">
        <v>129</v>
      </c>
      <c r="F49" s="27" t="s">
        <v>119</v>
      </c>
      <c r="G49" s="48">
        <v>16</v>
      </c>
      <c r="H49" s="48">
        <v>14.55</v>
      </c>
      <c r="I49" s="45">
        <v>45127</v>
      </c>
      <c r="J49" s="77">
        <f t="shared" si="0"/>
        <v>45157</v>
      </c>
      <c r="K49" s="27" t="s">
        <v>21</v>
      </c>
      <c r="L49" s="25"/>
      <c r="M49" s="29">
        <f>I49</f>
        <v>45127</v>
      </c>
      <c r="N49" s="25">
        <f t="shared" si="1"/>
        <v>0</v>
      </c>
    </row>
    <row r="50" spans="1:14" x14ac:dyDescent="0.25">
      <c r="A50" s="30">
        <f t="shared" si="2"/>
        <v>37</v>
      </c>
      <c r="B50" s="39">
        <v>31</v>
      </c>
      <c r="C50" s="31">
        <v>45138</v>
      </c>
      <c r="D50" s="30" t="s">
        <v>111</v>
      </c>
      <c r="E50" s="32" t="s">
        <v>112</v>
      </c>
      <c r="F50" s="27" t="s">
        <v>113</v>
      </c>
      <c r="G50" s="48">
        <v>549</v>
      </c>
      <c r="H50" s="48">
        <v>450</v>
      </c>
      <c r="I50" s="45">
        <v>45138</v>
      </c>
      <c r="J50" s="77">
        <f t="shared" si="0"/>
        <v>45168</v>
      </c>
      <c r="K50" s="27" t="s">
        <v>21</v>
      </c>
      <c r="L50" s="25"/>
      <c r="M50" s="29">
        <v>45139</v>
      </c>
      <c r="N50" s="25">
        <f t="shared" si="1"/>
        <v>1</v>
      </c>
    </row>
    <row r="51" spans="1:14" x14ac:dyDescent="0.25">
      <c r="A51" s="30">
        <f t="shared" si="2"/>
        <v>38</v>
      </c>
      <c r="B51" s="39">
        <v>1532</v>
      </c>
      <c r="C51" s="31">
        <v>45141</v>
      </c>
      <c r="D51" s="30" t="s">
        <v>114</v>
      </c>
      <c r="E51" s="33">
        <v>3830780361</v>
      </c>
      <c r="F51" s="27" t="s">
        <v>115</v>
      </c>
      <c r="G51" s="48">
        <v>3.66</v>
      </c>
      <c r="H51" s="48">
        <v>3</v>
      </c>
      <c r="I51" s="45">
        <f>C51</f>
        <v>45141</v>
      </c>
      <c r="J51" s="77">
        <f t="shared" si="0"/>
        <v>45171</v>
      </c>
      <c r="K51" s="27" t="s">
        <v>21</v>
      </c>
      <c r="L51" s="25"/>
      <c r="M51" s="29">
        <f>I51</f>
        <v>45141</v>
      </c>
      <c r="N51" s="25">
        <f t="shared" si="1"/>
        <v>0</v>
      </c>
    </row>
    <row r="52" spans="1:14" x14ac:dyDescent="0.25">
      <c r="A52" s="30">
        <f t="shared" si="2"/>
        <v>39</v>
      </c>
      <c r="B52" s="39">
        <v>4362401313</v>
      </c>
      <c r="C52" s="31">
        <v>45150</v>
      </c>
      <c r="D52" s="30" t="s">
        <v>46</v>
      </c>
      <c r="E52" s="33" t="s">
        <v>47</v>
      </c>
      <c r="F52" s="27" t="s">
        <v>34</v>
      </c>
      <c r="G52" s="48">
        <v>75.42</v>
      </c>
      <c r="H52" s="48">
        <v>61.82</v>
      </c>
      <c r="I52" s="45">
        <v>45166</v>
      </c>
      <c r="J52" s="77">
        <f t="shared" si="0"/>
        <v>45180</v>
      </c>
      <c r="K52" s="27" t="s">
        <v>21</v>
      </c>
      <c r="L52" s="25"/>
      <c r="M52" s="29">
        <f>I52</f>
        <v>45166</v>
      </c>
      <c r="N52" s="25">
        <f t="shared" si="1"/>
        <v>0</v>
      </c>
    </row>
    <row r="53" spans="1:14" x14ac:dyDescent="0.25">
      <c r="A53" s="30">
        <f t="shared" si="2"/>
        <v>40</v>
      </c>
      <c r="B53" s="39">
        <v>683</v>
      </c>
      <c r="C53" s="31">
        <v>45161</v>
      </c>
      <c r="D53" s="30" t="s">
        <v>104</v>
      </c>
      <c r="E53" s="42" t="s">
        <v>105</v>
      </c>
      <c r="F53" s="27" t="s">
        <v>106</v>
      </c>
      <c r="G53" s="28">
        <v>264</v>
      </c>
      <c r="H53" s="28">
        <v>216.39</v>
      </c>
      <c r="I53" s="45">
        <v>45176</v>
      </c>
      <c r="J53" s="77">
        <f t="shared" si="0"/>
        <v>45191</v>
      </c>
      <c r="K53" s="27" t="s">
        <v>21</v>
      </c>
      <c r="L53" s="25"/>
      <c r="M53" s="29">
        <v>45173</v>
      </c>
      <c r="N53" s="25">
        <f t="shared" si="1"/>
        <v>-3</v>
      </c>
    </row>
    <row r="54" spans="1:14" x14ac:dyDescent="0.25">
      <c r="A54" s="30">
        <f t="shared" si="2"/>
        <v>41</v>
      </c>
      <c r="B54" s="39">
        <v>33</v>
      </c>
      <c r="C54" s="31">
        <v>45167</v>
      </c>
      <c r="D54" s="30" t="s">
        <v>111</v>
      </c>
      <c r="E54" s="32" t="s">
        <v>112</v>
      </c>
      <c r="F54" s="27" t="s">
        <v>113</v>
      </c>
      <c r="G54" s="48">
        <v>549</v>
      </c>
      <c r="H54" s="48">
        <v>450</v>
      </c>
      <c r="I54" s="45">
        <v>45167</v>
      </c>
      <c r="J54" s="77">
        <f t="shared" si="0"/>
        <v>45197</v>
      </c>
      <c r="K54" s="27" t="s">
        <v>21</v>
      </c>
      <c r="L54" s="25"/>
      <c r="M54" s="29">
        <v>45170</v>
      </c>
      <c r="N54" s="25">
        <f t="shared" si="1"/>
        <v>3</v>
      </c>
    </row>
    <row r="55" spans="1:14" x14ac:dyDescent="0.25">
      <c r="A55" s="30">
        <f t="shared" si="2"/>
        <v>42</v>
      </c>
      <c r="B55" s="34">
        <v>1734</v>
      </c>
      <c r="C55" s="31">
        <v>45173</v>
      </c>
      <c r="D55" s="30" t="s">
        <v>114</v>
      </c>
      <c r="E55" s="33">
        <v>3830780361</v>
      </c>
      <c r="F55" s="27" t="s">
        <v>115</v>
      </c>
      <c r="G55" s="48">
        <v>3.66</v>
      </c>
      <c r="H55" s="48">
        <v>3</v>
      </c>
      <c r="I55" s="45">
        <v>45173</v>
      </c>
      <c r="J55" s="77">
        <f t="shared" si="0"/>
        <v>45203</v>
      </c>
      <c r="K55" s="27" t="s">
        <v>21</v>
      </c>
      <c r="L55" s="25"/>
      <c r="M55" s="29">
        <f>I55</f>
        <v>45173</v>
      </c>
      <c r="N55" s="25">
        <f t="shared" si="1"/>
        <v>0</v>
      </c>
    </row>
    <row r="56" spans="1:14" x14ac:dyDescent="0.25">
      <c r="A56" s="30">
        <f t="shared" si="2"/>
        <v>43</v>
      </c>
      <c r="B56" s="39" t="s">
        <v>130</v>
      </c>
      <c r="C56" s="31">
        <v>45180</v>
      </c>
      <c r="D56" s="30" t="s">
        <v>92</v>
      </c>
      <c r="E56" s="42" t="s">
        <v>93</v>
      </c>
      <c r="F56" t="s">
        <v>53</v>
      </c>
      <c r="G56" s="48">
        <v>94.83</v>
      </c>
      <c r="H56" s="48">
        <v>80.349999999999994</v>
      </c>
      <c r="I56" s="45">
        <v>45212</v>
      </c>
      <c r="J56" s="77">
        <f t="shared" si="0"/>
        <v>45210</v>
      </c>
      <c r="K56" s="27" t="s">
        <v>21</v>
      </c>
      <c r="L56" s="25"/>
      <c r="M56" s="29">
        <f>I56</f>
        <v>45212</v>
      </c>
      <c r="N56" s="25">
        <f t="shared" si="1"/>
        <v>0</v>
      </c>
    </row>
    <row r="57" spans="1:14" x14ac:dyDescent="0.25">
      <c r="A57" s="30">
        <f t="shared" si="2"/>
        <v>44</v>
      </c>
      <c r="B57" s="39">
        <v>34</v>
      </c>
      <c r="C57" s="31">
        <v>45202</v>
      </c>
      <c r="D57" s="30" t="s">
        <v>111</v>
      </c>
      <c r="E57" s="32" t="s">
        <v>112</v>
      </c>
      <c r="F57" s="27" t="s">
        <v>113</v>
      </c>
      <c r="G57" s="48">
        <v>549</v>
      </c>
      <c r="H57" s="48">
        <v>450</v>
      </c>
      <c r="I57" s="45">
        <f>C57</f>
        <v>45202</v>
      </c>
      <c r="J57" s="77">
        <f t="shared" si="0"/>
        <v>45232</v>
      </c>
      <c r="K57" s="27" t="s">
        <v>21</v>
      </c>
      <c r="L57" s="25"/>
      <c r="M57" s="29">
        <v>45202</v>
      </c>
      <c r="N57" s="25">
        <f t="shared" si="1"/>
        <v>0</v>
      </c>
    </row>
    <row r="58" spans="1:14" x14ac:dyDescent="0.25">
      <c r="A58" s="30">
        <f t="shared" si="2"/>
        <v>45</v>
      </c>
      <c r="B58" s="39">
        <v>1939</v>
      </c>
      <c r="C58" s="31">
        <v>45202</v>
      </c>
      <c r="D58" s="30" t="s">
        <v>114</v>
      </c>
      <c r="E58" s="33">
        <v>3830780361</v>
      </c>
      <c r="F58" s="27" t="s">
        <v>115</v>
      </c>
      <c r="G58" s="48">
        <v>3.66</v>
      </c>
      <c r="H58" s="48">
        <v>3</v>
      </c>
      <c r="I58" s="45">
        <v>45202</v>
      </c>
      <c r="J58" s="77">
        <f t="shared" si="0"/>
        <v>45232</v>
      </c>
      <c r="K58" s="27" t="s">
        <v>21</v>
      </c>
      <c r="L58" s="25"/>
      <c r="M58" s="29">
        <f>I58</f>
        <v>45202</v>
      </c>
      <c r="N58" s="25">
        <f t="shared" si="1"/>
        <v>0</v>
      </c>
    </row>
    <row r="59" spans="1:14" x14ac:dyDescent="0.25">
      <c r="A59" s="30">
        <f t="shared" si="2"/>
        <v>46</v>
      </c>
      <c r="B59" s="39">
        <v>4375973991</v>
      </c>
      <c r="C59" s="31">
        <v>45208</v>
      </c>
      <c r="D59" s="30" t="s">
        <v>46</v>
      </c>
      <c r="E59" s="33" t="s">
        <v>47</v>
      </c>
      <c r="F59" s="27" t="s">
        <v>34</v>
      </c>
      <c r="G59" s="48">
        <v>84.28</v>
      </c>
      <c r="H59" s="48">
        <v>69.08</v>
      </c>
      <c r="I59" s="45">
        <v>45223</v>
      </c>
      <c r="J59" s="77">
        <f t="shared" si="0"/>
        <v>45238</v>
      </c>
      <c r="K59" s="27" t="s">
        <v>21</v>
      </c>
      <c r="L59" s="25"/>
      <c r="M59" s="29">
        <f>I59</f>
        <v>45223</v>
      </c>
      <c r="N59" s="25">
        <f t="shared" si="1"/>
        <v>0</v>
      </c>
    </row>
    <row r="60" spans="1:14" x14ac:dyDescent="0.25">
      <c r="A60" s="30">
        <f t="shared" si="2"/>
        <v>47</v>
      </c>
      <c r="B60" s="39">
        <v>783</v>
      </c>
      <c r="C60" s="31">
        <v>45214</v>
      </c>
      <c r="D60" s="30" t="s">
        <v>104</v>
      </c>
      <c r="E60" s="42" t="s">
        <v>105</v>
      </c>
      <c r="F60" s="27" t="s">
        <v>106</v>
      </c>
      <c r="G60" s="28">
        <v>146.6</v>
      </c>
      <c r="H60" s="28">
        <v>120</v>
      </c>
      <c r="I60" s="45">
        <v>45230</v>
      </c>
      <c r="J60" s="77">
        <f t="shared" si="0"/>
        <v>45244</v>
      </c>
      <c r="K60" s="27" t="s">
        <v>21</v>
      </c>
      <c r="L60" s="25"/>
      <c r="M60" s="29">
        <v>45239</v>
      </c>
      <c r="N60" s="25">
        <f t="shared" si="1"/>
        <v>9</v>
      </c>
    </row>
    <row r="61" spans="1:14" x14ac:dyDescent="0.25">
      <c r="A61" s="30">
        <f t="shared" si="2"/>
        <v>48</v>
      </c>
      <c r="B61" s="39">
        <v>437</v>
      </c>
      <c r="C61" s="31">
        <v>45218</v>
      </c>
      <c r="D61" s="71" t="s">
        <v>70</v>
      </c>
      <c r="E61" s="33" t="s">
        <v>51</v>
      </c>
      <c r="F61" s="27" t="s">
        <v>71</v>
      </c>
      <c r="G61" s="28">
        <v>881.82</v>
      </c>
      <c r="H61" s="28">
        <v>742.82</v>
      </c>
      <c r="I61" s="45">
        <v>45218</v>
      </c>
      <c r="J61" s="77">
        <f t="shared" si="0"/>
        <v>45248</v>
      </c>
      <c r="K61" s="27" t="s">
        <v>21</v>
      </c>
      <c r="L61" s="25"/>
      <c r="M61" s="29">
        <v>45222</v>
      </c>
      <c r="N61" s="25">
        <f t="shared" si="1"/>
        <v>4</v>
      </c>
    </row>
    <row r="62" spans="1:14" x14ac:dyDescent="0.25">
      <c r="A62" s="30">
        <f t="shared" si="2"/>
        <v>49</v>
      </c>
      <c r="B62" s="39">
        <v>39</v>
      </c>
      <c r="C62" s="31">
        <v>45230</v>
      </c>
      <c r="D62" s="30" t="s">
        <v>111</v>
      </c>
      <c r="E62" s="32" t="s">
        <v>112</v>
      </c>
      <c r="F62" s="27" t="s">
        <v>113</v>
      </c>
      <c r="G62" s="48">
        <v>1012.6</v>
      </c>
      <c r="H62" s="48">
        <v>830</v>
      </c>
      <c r="I62" s="45">
        <v>45202</v>
      </c>
      <c r="J62" s="77">
        <f t="shared" si="0"/>
        <v>45260</v>
      </c>
      <c r="K62" s="27" t="s">
        <v>21</v>
      </c>
      <c r="L62" s="25"/>
      <c r="M62" s="29">
        <v>45202</v>
      </c>
      <c r="N62" s="25">
        <f t="shared" si="1"/>
        <v>0</v>
      </c>
    </row>
    <row r="63" spans="1:14" x14ac:dyDescent="0.25">
      <c r="A63" s="30">
        <f t="shared" si="2"/>
        <v>50</v>
      </c>
      <c r="B63" s="39">
        <v>1</v>
      </c>
      <c r="C63" s="31">
        <v>45230</v>
      </c>
      <c r="D63" s="30" t="s">
        <v>131</v>
      </c>
      <c r="E63" s="32" t="s">
        <v>132</v>
      </c>
      <c r="F63" s="27" t="s">
        <v>121</v>
      </c>
      <c r="G63" s="48">
        <v>56.45</v>
      </c>
      <c r="H63" s="48">
        <v>46.27</v>
      </c>
      <c r="I63" s="45">
        <v>45230</v>
      </c>
      <c r="J63" s="77">
        <f t="shared" si="0"/>
        <v>45260</v>
      </c>
      <c r="K63" s="27" t="s">
        <v>21</v>
      </c>
      <c r="L63" s="25" t="s">
        <v>165</v>
      </c>
      <c r="M63" s="29">
        <v>45230</v>
      </c>
      <c r="N63" s="25">
        <f t="shared" si="1"/>
        <v>0</v>
      </c>
    </row>
    <row r="64" spans="1:14" x14ac:dyDescent="0.25">
      <c r="A64" s="30">
        <f t="shared" si="2"/>
        <v>51</v>
      </c>
      <c r="B64" s="39">
        <v>2142</v>
      </c>
      <c r="C64" s="31">
        <v>45233</v>
      </c>
      <c r="D64" s="30" t="s">
        <v>114</v>
      </c>
      <c r="E64" s="33">
        <v>3830780361</v>
      </c>
      <c r="F64" s="27" t="s">
        <v>115</v>
      </c>
      <c r="G64" s="48">
        <v>3.66</v>
      </c>
      <c r="H64" s="48">
        <v>3</v>
      </c>
      <c r="I64" s="45">
        <v>45233</v>
      </c>
      <c r="J64" s="77">
        <f t="shared" si="0"/>
        <v>45263</v>
      </c>
      <c r="K64" s="27" t="s">
        <v>21</v>
      </c>
      <c r="L64" s="25"/>
      <c r="M64" s="29">
        <f>I64</f>
        <v>45233</v>
      </c>
      <c r="N64" s="25">
        <f t="shared" si="1"/>
        <v>0</v>
      </c>
    </row>
    <row r="65" spans="1:14" x14ac:dyDescent="0.25">
      <c r="A65" s="30">
        <f t="shared" si="2"/>
        <v>52</v>
      </c>
      <c r="B65" s="39" t="s">
        <v>133</v>
      </c>
      <c r="C65" s="31">
        <v>45239</v>
      </c>
      <c r="D65" s="30" t="s">
        <v>92</v>
      </c>
      <c r="E65" s="42" t="s">
        <v>93</v>
      </c>
      <c r="F65" t="s">
        <v>53</v>
      </c>
      <c r="G65" s="48">
        <v>90.28</v>
      </c>
      <c r="H65" s="48">
        <v>75.8</v>
      </c>
      <c r="I65" s="45">
        <f>C65</f>
        <v>45239</v>
      </c>
      <c r="J65" s="77">
        <f t="shared" si="0"/>
        <v>45269</v>
      </c>
      <c r="K65" s="27" t="s">
        <v>21</v>
      </c>
      <c r="L65" s="25"/>
      <c r="M65" s="29">
        <f>I65</f>
        <v>45239</v>
      </c>
      <c r="N65" s="25">
        <f t="shared" si="1"/>
        <v>0</v>
      </c>
    </row>
    <row r="66" spans="1:14" x14ac:dyDescent="0.25">
      <c r="A66" s="30">
        <f t="shared" si="2"/>
        <v>53</v>
      </c>
      <c r="B66" s="39">
        <v>849</v>
      </c>
      <c r="C66" s="31">
        <v>45252</v>
      </c>
      <c r="D66" s="30" t="s">
        <v>104</v>
      </c>
      <c r="E66" s="42" t="s">
        <v>105</v>
      </c>
      <c r="F66" s="27" t="s">
        <v>106</v>
      </c>
      <c r="G66" s="28">
        <v>799.71</v>
      </c>
      <c r="H66" s="28">
        <v>655.5</v>
      </c>
      <c r="I66" s="45">
        <v>45267</v>
      </c>
      <c r="J66" s="77">
        <f t="shared" si="0"/>
        <v>45282</v>
      </c>
      <c r="K66" s="27" t="s">
        <v>21</v>
      </c>
      <c r="L66" s="25"/>
      <c r="M66" s="76">
        <v>45291</v>
      </c>
      <c r="N66" s="25">
        <f t="shared" si="1"/>
        <v>24</v>
      </c>
    </row>
    <row r="67" spans="1:14" x14ac:dyDescent="0.25">
      <c r="A67" s="30">
        <f t="shared" si="2"/>
        <v>54</v>
      </c>
      <c r="B67" s="39">
        <v>848</v>
      </c>
      <c r="C67" s="31">
        <v>45252</v>
      </c>
      <c r="D67" s="30" t="s">
        <v>104</v>
      </c>
      <c r="E67" s="42" t="s">
        <v>105</v>
      </c>
      <c r="F67" s="27" t="s">
        <v>106</v>
      </c>
      <c r="G67" s="28">
        <v>1350.44</v>
      </c>
      <c r="H67" s="28">
        <v>1106.92</v>
      </c>
      <c r="I67" s="45">
        <v>45267</v>
      </c>
      <c r="J67" s="77">
        <f t="shared" si="0"/>
        <v>45282</v>
      </c>
      <c r="K67" s="27" t="s">
        <v>21</v>
      </c>
      <c r="L67" s="25"/>
      <c r="M67" s="76">
        <v>45291</v>
      </c>
      <c r="N67" s="25">
        <f t="shared" si="1"/>
        <v>24</v>
      </c>
    </row>
    <row r="68" spans="1:14" x14ac:dyDescent="0.25">
      <c r="A68" s="30">
        <f t="shared" si="2"/>
        <v>55</v>
      </c>
      <c r="B68" s="39">
        <v>2</v>
      </c>
      <c r="C68" s="31">
        <v>45254</v>
      </c>
      <c r="D68" s="30" t="s">
        <v>134</v>
      </c>
      <c r="E68" s="32" t="s">
        <v>135</v>
      </c>
      <c r="F68" s="27" t="s">
        <v>136</v>
      </c>
      <c r="G68" s="48">
        <v>90</v>
      </c>
      <c r="H68" s="48">
        <v>81.819999999999993</v>
      </c>
      <c r="I68" s="45">
        <v>45254</v>
      </c>
      <c r="J68" s="77">
        <f t="shared" si="0"/>
        <v>45284</v>
      </c>
      <c r="K68" s="27" t="s">
        <v>21</v>
      </c>
      <c r="L68" s="25"/>
      <c r="M68" s="29">
        <f t="shared" ref="M68:M73" si="3">I68</f>
        <v>45254</v>
      </c>
      <c r="N68" s="25">
        <f t="shared" si="1"/>
        <v>0</v>
      </c>
    </row>
    <row r="69" spans="1:14" x14ac:dyDescent="0.25">
      <c r="A69" s="30">
        <f t="shared" si="2"/>
        <v>56</v>
      </c>
      <c r="B69" s="39">
        <v>462</v>
      </c>
      <c r="C69" s="31">
        <v>45256</v>
      </c>
      <c r="D69" s="30" t="s">
        <v>137</v>
      </c>
      <c r="E69" s="32" t="s">
        <v>138</v>
      </c>
      <c r="F69" s="27" t="s">
        <v>136</v>
      </c>
      <c r="G69" s="48">
        <v>126</v>
      </c>
      <c r="H69" s="48">
        <v>109.09</v>
      </c>
      <c r="I69" s="45">
        <v>45256</v>
      </c>
      <c r="J69" s="77">
        <f t="shared" si="0"/>
        <v>45286</v>
      </c>
      <c r="K69" s="27" t="s">
        <v>21</v>
      </c>
      <c r="L69" s="25"/>
      <c r="M69" s="29">
        <f t="shared" si="3"/>
        <v>45256</v>
      </c>
      <c r="N69" s="25">
        <f t="shared" si="1"/>
        <v>0</v>
      </c>
    </row>
    <row r="70" spans="1:14" x14ac:dyDescent="0.25">
      <c r="A70" s="30">
        <f t="shared" si="2"/>
        <v>57</v>
      </c>
      <c r="B70" s="39">
        <v>9970</v>
      </c>
      <c r="C70" s="31">
        <v>45260</v>
      </c>
      <c r="D70" s="30" t="s">
        <v>94</v>
      </c>
      <c r="E70" s="32" t="s">
        <v>33</v>
      </c>
      <c r="F70" s="27" t="s">
        <v>95</v>
      </c>
      <c r="G70" s="63">
        <v>976</v>
      </c>
      <c r="H70" s="63">
        <v>800</v>
      </c>
      <c r="I70" s="65">
        <v>45260</v>
      </c>
      <c r="J70" s="77">
        <f t="shared" si="0"/>
        <v>45290</v>
      </c>
      <c r="K70" s="25" t="s">
        <v>21</v>
      </c>
      <c r="L70" s="25"/>
      <c r="M70" s="29">
        <f t="shared" si="3"/>
        <v>45260</v>
      </c>
      <c r="N70" s="25">
        <f t="shared" si="1"/>
        <v>0</v>
      </c>
    </row>
    <row r="71" spans="1:14" x14ac:dyDescent="0.25">
      <c r="A71" s="30">
        <f t="shared" si="2"/>
        <v>58</v>
      </c>
      <c r="B71" s="39">
        <v>2344</v>
      </c>
      <c r="C71" s="31">
        <v>45264</v>
      </c>
      <c r="D71" s="30" t="s">
        <v>114</v>
      </c>
      <c r="E71" s="33">
        <v>3830780361</v>
      </c>
      <c r="F71" s="27" t="s">
        <v>115</v>
      </c>
      <c r="G71" s="48">
        <v>3.66</v>
      </c>
      <c r="H71" s="48">
        <v>3</v>
      </c>
      <c r="I71" s="45">
        <f>C71</f>
        <v>45264</v>
      </c>
      <c r="J71" s="77">
        <f t="shared" si="0"/>
        <v>45294</v>
      </c>
      <c r="K71" s="27" t="s">
        <v>21</v>
      </c>
      <c r="L71" s="25"/>
      <c r="M71" s="29">
        <f t="shared" si="3"/>
        <v>45264</v>
      </c>
      <c r="N71" s="25">
        <f t="shared" si="1"/>
        <v>0</v>
      </c>
    </row>
    <row r="72" spans="1:14" x14ac:dyDescent="0.25">
      <c r="A72" s="30">
        <f t="shared" si="2"/>
        <v>59</v>
      </c>
      <c r="B72" s="39">
        <v>44</v>
      </c>
      <c r="C72" s="31">
        <v>45266</v>
      </c>
      <c r="D72" s="30" t="s">
        <v>111</v>
      </c>
      <c r="E72" s="32" t="s">
        <v>112</v>
      </c>
      <c r="F72" s="27" t="s">
        <v>113</v>
      </c>
      <c r="G72" s="48">
        <v>1012.6</v>
      </c>
      <c r="H72" s="48">
        <v>830</v>
      </c>
      <c r="I72" s="45">
        <v>45266</v>
      </c>
      <c r="J72" s="77">
        <f t="shared" si="0"/>
        <v>45296</v>
      </c>
      <c r="K72" s="27" t="s">
        <v>21</v>
      </c>
      <c r="L72" s="25"/>
      <c r="M72" s="29">
        <f t="shared" si="3"/>
        <v>45266</v>
      </c>
      <c r="N72" s="25">
        <f t="shared" si="1"/>
        <v>0</v>
      </c>
    </row>
    <row r="73" spans="1:14" x14ac:dyDescent="0.25">
      <c r="A73" s="30">
        <f t="shared" si="2"/>
        <v>60</v>
      </c>
      <c r="B73" s="39">
        <v>4392365631</v>
      </c>
      <c r="C73" s="31">
        <v>45268</v>
      </c>
      <c r="D73" s="30" t="s">
        <v>46</v>
      </c>
      <c r="E73" s="33" t="s">
        <v>47</v>
      </c>
      <c r="F73" s="27" t="s">
        <v>34</v>
      </c>
      <c r="G73" s="48">
        <v>111.76</v>
      </c>
      <c r="H73" s="48">
        <v>91.61</v>
      </c>
      <c r="I73" s="45">
        <v>45287</v>
      </c>
      <c r="J73" s="77">
        <f t="shared" si="0"/>
        <v>45298</v>
      </c>
      <c r="K73" s="27" t="s">
        <v>21</v>
      </c>
      <c r="L73" s="25"/>
      <c r="M73" s="29">
        <f t="shared" si="3"/>
        <v>45287</v>
      </c>
      <c r="N73" s="25">
        <f t="shared" si="1"/>
        <v>0</v>
      </c>
    </row>
    <row r="74" spans="1:14" x14ac:dyDescent="0.25">
      <c r="A74" s="30">
        <f t="shared" si="2"/>
        <v>61</v>
      </c>
      <c r="B74" s="39">
        <v>77</v>
      </c>
      <c r="C74" s="31">
        <v>45275</v>
      </c>
      <c r="D74" s="30" t="s">
        <v>104</v>
      </c>
      <c r="E74" s="42" t="s">
        <v>105</v>
      </c>
      <c r="F74" s="27" t="s">
        <v>106</v>
      </c>
      <c r="G74" s="28">
        <v>590</v>
      </c>
      <c r="H74" s="28">
        <v>590</v>
      </c>
      <c r="I74" s="45">
        <v>45291</v>
      </c>
      <c r="J74" s="77">
        <f t="shared" si="0"/>
        <v>45305</v>
      </c>
      <c r="K74" s="27" t="s">
        <v>21</v>
      </c>
      <c r="L74" s="25"/>
      <c r="M74" s="76">
        <v>45291</v>
      </c>
      <c r="N74" s="25">
        <f t="shared" si="1"/>
        <v>0</v>
      </c>
    </row>
    <row r="75" spans="1:14" x14ac:dyDescent="0.25">
      <c r="A75" s="30">
        <f t="shared" si="2"/>
        <v>62</v>
      </c>
      <c r="B75" s="39">
        <v>4398986837</v>
      </c>
      <c r="C75" s="31">
        <v>45287</v>
      </c>
      <c r="D75" s="30" t="s">
        <v>46</v>
      </c>
      <c r="E75" s="33" t="s">
        <v>47</v>
      </c>
      <c r="F75" s="27" t="s">
        <v>34</v>
      </c>
      <c r="G75" s="48">
        <v>1.39</v>
      </c>
      <c r="H75" s="48">
        <v>1.1399999999999999</v>
      </c>
      <c r="I75" s="45">
        <v>45299</v>
      </c>
      <c r="J75" s="77">
        <f t="shared" si="0"/>
        <v>45317</v>
      </c>
      <c r="K75" s="27" t="s">
        <v>21</v>
      </c>
      <c r="L75" s="25"/>
      <c r="M75" s="29">
        <f>I75</f>
        <v>45299</v>
      </c>
      <c r="N75" s="25">
        <f t="shared" si="1"/>
        <v>0</v>
      </c>
    </row>
    <row r="76" spans="1:14" x14ac:dyDescent="0.25">
      <c r="A76" s="30">
        <f t="shared" si="2"/>
        <v>63</v>
      </c>
      <c r="B76" s="39">
        <v>51</v>
      </c>
      <c r="C76" s="31">
        <v>45289</v>
      </c>
      <c r="D76" s="30" t="s">
        <v>111</v>
      </c>
      <c r="E76" s="32" t="s">
        <v>112</v>
      </c>
      <c r="F76" s="27" t="s">
        <v>113</v>
      </c>
      <c r="G76" s="48">
        <v>1012.6</v>
      </c>
      <c r="H76" s="48">
        <v>830</v>
      </c>
      <c r="I76" s="45">
        <v>45289</v>
      </c>
      <c r="J76" s="77">
        <f t="shared" si="0"/>
        <v>45319</v>
      </c>
      <c r="K76" s="27" t="s">
        <v>21</v>
      </c>
      <c r="L76" s="25"/>
      <c r="M76" s="29">
        <f>I76</f>
        <v>45289</v>
      </c>
      <c r="N76" s="25">
        <f t="shared" si="1"/>
        <v>0</v>
      </c>
    </row>
    <row r="77" spans="1:14" x14ac:dyDescent="0.25">
      <c r="A77" s="30"/>
      <c r="B77" s="30"/>
      <c r="C77" s="31"/>
      <c r="D77" s="30"/>
      <c r="E77" s="33"/>
      <c r="F77" s="25" t="s">
        <v>87</v>
      </c>
      <c r="G77" s="52">
        <f>SUM(G14:G76)</f>
        <v>28328.389999999985</v>
      </c>
      <c r="H77" s="79">
        <f>SUM(H14:H76)</f>
        <v>23802.16</v>
      </c>
      <c r="I77" s="25"/>
      <c r="J77" s="25"/>
      <c r="K77" s="25"/>
      <c r="L77" s="25"/>
      <c r="M77" s="25"/>
      <c r="N77" s="25">
        <f>SUM(N14:N76)</f>
        <v>814</v>
      </c>
    </row>
    <row r="78" spans="1:14" x14ac:dyDescent="0.25">
      <c r="G78" s="53"/>
      <c r="H78" s="53"/>
    </row>
    <row r="79" spans="1:14" x14ac:dyDescent="0.25">
      <c r="B79" s="41"/>
      <c r="G79" s="53"/>
      <c r="H79" s="53"/>
      <c r="M79" s="60" t="s">
        <v>40</v>
      </c>
      <c r="N79" s="67">
        <f>N77/A76</f>
        <v>12.920634920634921</v>
      </c>
    </row>
    <row r="80" spans="1:14" x14ac:dyDescent="0.25">
      <c r="B80" s="41"/>
      <c r="G80" s="53"/>
      <c r="H80" s="53"/>
      <c r="M80" s="56" t="s">
        <v>38</v>
      </c>
      <c r="N80" s="68">
        <f>(H14*N14)+(H15*N15)+(H16*N16)+(H17*N17)+(H18*N18)+(H19*N19)+(H20*N20)+(G21*N21)+(H22*N22)+(H23*N23)+(H24*N24)+(H25*N25)+(H26*N26)+(H27*N27)+(H28*N28)+(H29*N29)+(H30*N30)+(H31*N31)+(H32*N32)+(H33*N33)+(H34*N34)+(H35*N35)+(H36*N36)+(H37*N37)+(H38*N38)+(H39*N39)+(H40*N40)+(H41*N41)+(H42*N42)+(H43*N43)+(H44*N44)+(H45*N45)+(H46*N46)+(H47*N47)+(H48*N48)+(H49*N49)+(H50*N50)+(H51*N51)+(H52*N52)+(H53*N53)+(H54*N54)+(H55*N55)+(H56*N56)+(H57*N57)+(H58*N58)+(H59*N59)+(H60*N60)+(H61*N61)+(H62*N62)+(H63*N63)+(H64*N64)+(H65*N65)+(H66*N66)+(H67*N67)+(H68*N68)+(H69*N69)+(H70*N70)+(H71*N71)+(H72*N72)+(H73*N73)+(H74*N74)+(H75*N75)+(H76*N76)</f>
        <v>559218.05999999994</v>
      </c>
    </row>
    <row r="81" spans="1:14" x14ac:dyDescent="0.25">
      <c r="B81" s="41"/>
      <c r="G81" s="53"/>
      <c r="H81" s="53"/>
      <c r="M81" s="61" t="s">
        <v>37</v>
      </c>
      <c r="N81" s="68">
        <f>H77</f>
        <v>23802.16</v>
      </c>
    </row>
    <row r="82" spans="1:14" x14ac:dyDescent="0.25">
      <c r="B82" s="41"/>
      <c r="G82" s="53"/>
      <c r="H82" s="53"/>
      <c r="M82" s="48" t="s">
        <v>39</v>
      </c>
      <c r="N82" s="48">
        <f>N80/N81</f>
        <v>23.494424875725564</v>
      </c>
    </row>
    <row r="83" spans="1:14" x14ac:dyDescent="0.25">
      <c r="B83" s="41"/>
      <c r="G83" s="53"/>
      <c r="H83" s="53"/>
      <c r="M83" s="62" t="s">
        <v>164</v>
      </c>
      <c r="N83" s="66"/>
    </row>
    <row r="84" spans="1:14" x14ac:dyDescent="0.25">
      <c r="B84" s="41"/>
    </row>
    <row r="85" spans="1:14" x14ac:dyDescent="0.25">
      <c r="B85" s="41"/>
      <c r="N85" s="78"/>
    </row>
    <row r="86" spans="1:14" x14ac:dyDescent="0.25">
      <c r="B86" s="41"/>
    </row>
    <row r="87" spans="1:14" x14ac:dyDescent="0.25">
      <c r="B87" s="41"/>
    </row>
    <row r="88" spans="1:14" x14ac:dyDescent="0.25">
      <c r="A88" s="6"/>
      <c r="B88" s="41"/>
    </row>
    <row r="89" spans="1:14" x14ac:dyDescent="0.25">
      <c r="A89" s="6"/>
    </row>
  </sheetData>
  <printOptions gridLines="1"/>
  <pageMargins left="0.31496062992125984" right="0.31496062992125984" top="0.35433070866141736" bottom="0.35433070866141736" header="0.31496062992125984" footer="0.31496062992125984"/>
  <pageSetup paperSize="8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ANNO 2021</vt:lpstr>
      <vt:lpstr>ANNO 2022</vt:lpstr>
      <vt:lpstr>ANNO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2024-05-12T17:24:39Z</dcterms:modified>
</cp:coreProperties>
</file>